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utenosregionas-my.sharepoint.com/personal/dalia_cironkaite_utenosregionas_lt/Documents/Dokumentai/_RPT_2026-01-30/po posėdžio/"/>
    </mc:Choice>
  </mc:AlternateContent>
  <xr:revisionPtr revIDLastSave="4" documentId="8_{000A8EBB-087F-4E35-A4F7-3FC3AB32C72E}" xr6:coauthVersionLast="47" xr6:coauthVersionMax="47" xr10:uidLastSave="{27BA246D-F2A9-4F30-9C85-E0D212FED6B9}"/>
  <bookViews>
    <workbookView xWindow="-110" yWindow="-110" windowWidth="19420" windowHeight="10420" xr2:uid="{00000000-000D-0000-FFFF-FFFF00000000}"/>
  </bookViews>
  <sheets>
    <sheet name="1 lentelė" sheetId="1" r:id="rId1"/>
    <sheet name="2 lentelė" sheetId="2" r:id="rId2"/>
    <sheet name="3 lentelė" sheetId="3" r:id="rId3"/>
  </sheets>
  <definedNames>
    <definedName name="_xlnm._FilterDatabase" localSheetId="0" hidden="1">'1 lentelė'!$B$11:$V$136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8" i="1" l="1"/>
  <c r="R31" i="1" l="1"/>
  <c r="K81" i="1" l="1"/>
  <c r="L81" i="1"/>
  <c r="N81" i="1"/>
  <c r="O81" i="1"/>
  <c r="P81" i="1"/>
  <c r="S81" i="1"/>
  <c r="T81" i="1"/>
  <c r="U81" i="1"/>
  <c r="Q131" i="1"/>
  <c r="Q124" i="1"/>
  <c r="Q114" i="1"/>
  <c r="Q104" i="1"/>
  <c r="Q100" i="1"/>
  <c r="Q98" i="1"/>
  <c r="Q92" i="1"/>
  <c r="Q89" i="1"/>
  <c r="Q87" i="1"/>
  <c r="Q65" i="1"/>
  <c r="Q56" i="1"/>
  <c r="Q49" i="1"/>
  <c r="Q41" i="1"/>
  <c r="Q36" i="1"/>
  <c r="Q31" i="1"/>
  <c r="Q28" i="1"/>
  <c r="Q81" i="1" l="1"/>
  <c r="K110" i="1"/>
  <c r="L110" i="1"/>
  <c r="N110" i="1"/>
  <c r="O110" i="1"/>
  <c r="P110" i="1"/>
  <c r="Q110" i="1"/>
  <c r="S110" i="1"/>
  <c r="T110" i="1"/>
  <c r="U110" i="1"/>
  <c r="J110" i="1"/>
  <c r="M135" i="1"/>
  <c r="M134" i="1"/>
  <c r="M133" i="1"/>
  <c r="M132" i="1"/>
  <c r="R131" i="1"/>
  <c r="M131" i="1"/>
  <c r="M130" i="1"/>
  <c r="M127" i="1"/>
  <c r="M126" i="1"/>
  <c r="M125" i="1"/>
  <c r="R124" i="1"/>
  <c r="M124" i="1"/>
  <c r="U121" i="1"/>
  <c r="T121" i="1"/>
  <c r="S121" i="1"/>
  <c r="Q121" i="1"/>
  <c r="Q107" i="1" s="1"/>
  <c r="P121" i="1"/>
  <c r="O121" i="1"/>
  <c r="N121" i="1"/>
  <c r="L121" i="1"/>
  <c r="K121" i="1"/>
  <c r="J121" i="1"/>
  <c r="M120" i="1"/>
  <c r="M119" i="1"/>
  <c r="M118" i="1"/>
  <c r="M117" i="1"/>
  <c r="M116" i="1"/>
  <c r="M115" i="1"/>
  <c r="R114" i="1"/>
  <c r="R110" i="1" s="1"/>
  <c r="M114" i="1"/>
  <c r="M110" i="1" s="1"/>
  <c r="M106" i="1"/>
  <c r="M105" i="1"/>
  <c r="R104" i="1"/>
  <c r="R102" i="1" s="1"/>
  <c r="M104" i="1"/>
  <c r="U102" i="1"/>
  <c r="U70" i="1" s="1"/>
  <c r="T102" i="1"/>
  <c r="S102" i="1"/>
  <c r="Q102" i="1"/>
  <c r="P102" i="1"/>
  <c r="P70" i="1" s="1"/>
  <c r="O102" i="1"/>
  <c r="O70" i="1" s="1"/>
  <c r="N102" i="1"/>
  <c r="N70" i="1" s="1"/>
  <c r="M102" i="1"/>
  <c r="L102" i="1"/>
  <c r="L70" i="1" s="1"/>
  <c r="K102" i="1"/>
  <c r="J102" i="1"/>
  <c r="M101" i="1"/>
  <c r="R100" i="1"/>
  <c r="M100" i="1"/>
  <c r="M99" i="1"/>
  <c r="R98" i="1"/>
  <c r="M98" i="1"/>
  <c r="M97" i="1"/>
  <c r="M96" i="1"/>
  <c r="M95" i="1"/>
  <c r="M94" i="1"/>
  <c r="M93" i="1"/>
  <c r="R92" i="1"/>
  <c r="M92" i="1"/>
  <c r="M91" i="1"/>
  <c r="M90" i="1"/>
  <c r="R89" i="1"/>
  <c r="M89" i="1"/>
  <c r="M88" i="1"/>
  <c r="R87" i="1"/>
  <c r="M87" i="1"/>
  <c r="J81" i="1"/>
  <c r="T70" i="1"/>
  <c r="K70" i="1"/>
  <c r="M69" i="1"/>
  <c r="M68" i="1"/>
  <c r="M67" i="1"/>
  <c r="M66" i="1"/>
  <c r="R65" i="1"/>
  <c r="M65" i="1"/>
  <c r="M64" i="1"/>
  <c r="M63" i="1"/>
  <c r="M62" i="1"/>
  <c r="M61" i="1"/>
  <c r="M60" i="1"/>
  <c r="M59" i="1"/>
  <c r="M58" i="1"/>
  <c r="M57" i="1"/>
  <c r="R56" i="1"/>
  <c r="M56" i="1"/>
  <c r="U51" i="1"/>
  <c r="T51" i="1"/>
  <c r="S51" i="1"/>
  <c r="Q51" i="1"/>
  <c r="P51" i="1"/>
  <c r="O51" i="1"/>
  <c r="N51" i="1"/>
  <c r="L51" i="1"/>
  <c r="K51" i="1"/>
  <c r="J51" i="1"/>
  <c r="M50" i="1"/>
  <c r="R49" i="1"/>
  <c r="R48" i="1" s="1"/>
  <c r="M49" i="1"/>
  <c r="U48" i="1"/>
  <c r="T48" i="1"/>
  <c r="S48" i="1"/>
  <c r="Q48" i="1"/>
  <c r="P48" i="1"/>
  <c r="O48" i="1"/>
  <c r="N48" i="1"/>
  <c r="M48" i="1"/>
  <c r="L48" i="1"/>
  <c r="K48" i="1"/>
  <c r="J48" i="1"/>
  <c r="M47" i="1"/>
  <c r="M46" i="1"/>
  <c r="M45" i="1"/>
  <c r="M44" i="1"/>
  <c r="M43" i="1"/>
  <c r="M42" i="1"/>
  <c r="R41" i="1"/>
  <c r="M41" i="1"/>
  <c r="M40" i="1"/>
  <c r="M39" i="1"/>
  <c r="M38" i="1"/>
  <c r="M37" i="1"/>
  <c r="R36" i="1"/>
  <c r="M36" i="1"/>
  <c r="M35" i="1"/>
  <c r="M34" i="1"/>
  <c r="M33" i="1"/>
  <c r="M32" i="1"/>
  <c r="M31" i="1"/>
  <c r="M28" i="1"/>
  <c r="T20" i="1"/>
  <c r="S20" i="1"/>
  <c r="Q20" i="1"/>
  <c r="P20" i="1"/>
  <c r="O20" i="1"/>
  <c r="N20" i="1"/>
  <c r="L20" i="1"/>
  <c r="K20" i="1"/>
  <c r="J20" i="1"/>
  <c r="J12" i="1" l="1"/>
  <c r="M20" i="1"/>
  <c r="J70" i="1"/>
  <c r="L107" i="1"/>
  <c r="P107" i="1"/>
  <c r="K107" i="1"/>
  <c r="S107" i="1"/>
  <c r="M121" i="1"/>
  <c r="M107" i="1" s="1"/>
  <c r="T107" i="1"/>
  <c r="M81" i="1"/>
  <c r="M70" i="1" s="1"/>
  <c r="N12" i="1"/>
  <c r="U12" i="1"/>
  <c r="M51" i="1"/>
  <c r="J107" i="1"/>
  <c r="Q70" i="1"/>
  <c r="T12" i="1"/>
  <c r="L12" i="1"/>
  <c r="Q12" i="1"/>
  <c r="P12" i="1"/>
  <c r="K12" i="1"/>
  <c r="U107" i="1"/>
  <c r="R81" i="1"/>
  <c r="R70" i="1" s="1"/>
  <c r="O107" i="1"/>
  <c r="N107" i="1"/>
  <c r="O12" i="1"/>
  <c r="R121" i="1"/>
  <c r="R107" i="1" s="1"/>
  <c r="S70" i="1"/>
  <c r="R51" i="1"/>
  <c r="S12" i="1"/>
  <c r="R20" i="1"/>
  <c r="Q136" i="1" l="1"/>
  <c r="M12" i="1"/>
  <c r="U136" i="1"/>
  <c r="L136" i="1"/>
  <c r="J136" i="1"/>
  <c r="K136" i="1"/>
  <c r="P136" i="1"/>
  <c r="T136" i="1"/>
  <c r="N136" i="1"/>
  <c r="M136" i="1"/>
  <c r="O136" i="1"/>
  <c r="S136" i="1"/>
  <c r="R12" i="1"/>
  <c r="R136" i="1" s="1"/>
</calcChain>
</file>

<file path=xl/sharedStrings.xml><?xml version="1.0" encoding="utf-8"?>
<sst xmlns="http://schemas.openxmlformats.org/spreadsheetml/2006/main" count="716" uniqueCount="428">
  <si>
    <t>Nr.</t>
  </si>
  <si>
    <t>Kodas</t>
  </si>
  <si>
    <t>Pavadinimas, mato vnt.</t>
  </si>
  <si>
    <t xml:space="preserve">Iš viso </t>
  </si>
  <si>
    <t>1.1.</t>
  </si>
  <si>
    <t>1.1.1.</t>
  </si>
  <si>
    <t>Tikslas, uždavinys, priemonė</t>
  </si>
  <si>
    <t>1.</t>
  </si>
  <si>
    <t>Iš jų: Lietuvos Respublikos valstybės biudžeto lėšos</t>
  </si>
  <si>
    <t>Stebėsenos rodikliai</t>
  </si>
  <si>
    <t>Pradinė rodiklio reikšmė (metai)</t>
  </si>
  <si>
    <t>Iš jų: ES ir kitos tarptautinės paramos lėšos</t>
  </si>
  <si>
    <t>Ataskaitiniu laikotarpiu pasiekta rodiklio reikšmė</t>
  </si>
  <si>
    <r>
      <t xml:space="preserve">______ </t>
    </r>
    <r>
      <rPr>
        <u/>
        <sz val="12"/>
        <color theme="1"/>
        <rFont val="Times New Roman"/>
        <family val="1"/>
        <charset val="186"/>
      </rPr>
      <t>Nr.</t>
    </r>
    <r>
      <rPr>
        <sz val="12"/>
        <color theme="1"/>
        <rFont val="Times New Roman"/>
        <family val="1"/>
        <charset val="186"/>
      </rPr>
      <t xml:space="preserve"> _____</t>
    </r>
  </si>
  <si>
    <t>2.</t>
  </si>
  <si>
    <t>Eil. Nr.</t>
  </si>
  <si>
    <t>Iš viso:</t>
  </si>
  <si>
    <t xml:space="preserve">Siektina rodiklio reikšmė </t>
  </si>
  <si>
    <t xml:space="preserve">Siektina rodiklio tarpinė reikšmė </t>
  </si>
  <si>
    <r>
      <t xml:space="preserve">1 lentelė. Regiono plėtros plano įgyvendinimo rezultatai
</t>
    </r>
    <r>
      <rPr>
        <i/>
        <sz val="12"/>
        <color theme="0" tint="-0.499984740745262"/>
        <rFont val="Times New Roman"/>
        <family val="1"/>
        <charset val="186"/>
      </rPr>
      <t>(informacija nurodoma kaupiamuoju būdu)</t>
    </r>
  </si>
  <si>
    <r>
      <t xml:space="preserve">Pastabos, paaiškinimai </t>
    </r>
    <r>
      <rPr>
        <i/>
        <sz val="9"/>
        <color theme="0" tint="-0.499984740745262"/>
        <rFont val="Times New Roman"/>
        <family val="1"/>
        <charset val="186"/>
      </rPr>
      <t xml:space="preserve">(nepasiekus / neišlaikius nors vieno stebėsenos rodiklio ar Regionų plėtros programos įgyvendinimo priežiūros plane numatytų pažangos lėšų investavimo apimčių ir terminų, žemiau esančioje skiltyje nurodoma nepasiekimo priežastis) </t>
    </r>
  </si>
  <si>
    <t>Iš jų: 
kitos lėšos</t>
  </si>
  <si>
    <t>2 lentelė. Išankstinių sąlygų įgyvendinimo rezultatai</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</si>
  <si>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</si>
  <si>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3 lentelė. Regiono problemos ir jų giluminės priežastys</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</si>
  <si>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</si>
  <si>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</si>
  <si>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</si>
  <si>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Regiono plėtros plane suplanuotos pažangos lėšos (Eur)</t>
  </si>
  <si>
    <t xml:space="preserve">Sudaryta sutarčių (Eur) </t>
  </si>
  <si>
    <t>Išmokėtos pažangos lėšos (Eur)</t>
  </si>
  <si>
    <t>0
(2022)</t>
  </si>
  <si>
    <t>1.2.</t>
  </si>
  <si>
    <t>1.2.1.</t>
  </si>
  <si>
    <t>1.3.</t>
  </si>
  <si>
    <t>1.3.1.</t>
  </si>
  <si>
    <t>28,7 
(2025)</t>
  </si>
  <si>
    <t>2.1.</t>
  </si>
  <si>
    <t>2.1.1.</t>
  </si>
  <si>
    <t>2.1.2.</t>
  </si>
  <si>
    <t>78
(2030)</t>
  </si>
  <si>
    <t>14
(2025)</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</si>
  <si>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</si>
  <si>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</si>
  <si>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</si>
  <si>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</si>
  <si>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</si>
  <si>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1. Savivaldybės tarybos patvirtintas darnaus judumo mieste planas, kurio parengimas finansuotas 2014–2020 m. ES fondų lėšomis</t>
  </si>
  <si>
    <t>2. Pagal Lietuvos Respublikos alternatyviųjų degalų įstatymo nuostatas  parengtas ir patvirtintas viešųjų ir pusiau viešųjų elektromobilių įkrovimo prieigų vietinės reikšmės keliuose planas iki 2030 m.</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</si>
  <si>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</si>
  <si>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</si>
  <si>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2. 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</si>
  <si>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1. Projektai įgyvendinami urbanizuotose teritorijose, kurių gyventojų tankis didesnis kaip 300 gyventojų/km2 ir aplinkinėje teritorijoje (iki 2 km)</t>
  </si>
  <si>
    <t>2. Rekultivuota žemė naudojama želdynų ir želdinių įrengimui, socialiniams būstams, ūkinei, kultūrinei, sporto ar bendruomeninei veiklai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</si>
  <si>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</si>
  <si>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</si>
  <si>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2022–2030 M. UTENOS REGIONO PLĖTROS PLANO</t>
  </si>
  <si>
    <t>LT029-01</t>
  </si>
  <si>
    <t>265 
(2020)</t>
  </si>
  <si>
    <t>LT029-01-01</t>
  </si>
  <si>
    <t>1.2</t>
  </si>
  <si>
    <t>LT029-01-01-01</t>
  </si>
  <si>
    <t>0
(2024)</t>
  </si>
  <si>
    <t>224
(2029)</t>
  </si>
  <si>
    <t xml:space="preserve">LT029-01-02-01  </t>
  </si>
  <si>
    <t>LT029-01-02</t>
  </si>
  <si>
    <t>311
(2029)</t>
  </si>
  <si>
    <t>LT029-01-03</t>
  </si>
  <si>
    <t xml:space="preserve">LT029-01-03-01 </t>
  </si>
  <si>
    <t>1.3.2.</t>
  </si>
  <si>
    <t xml:space="preserve">LT029-01-03-02 </t>
  </si>
  <si>
    <t>1147
(2029)</t>
  </si>
  <si>
    <t>7,6
(2021)</t>
  </si>
  <si>
    <t>LT029-02</t>
  </si>
  <si>
    <t>1,9 
(2019)</t>
  </si>
  <si>
    <t>72
(2020)</t>
  </si>
  <si>
    <t>250
(2020)</t>
  </si>
  <si>
    <t>0,17 
(2021)</t>
  </si>
  <si>
    <t>0,16
(2030)</t>
  </si>
  <si>
    <t>0,81
(2021)</t>
  </si>
  <si>
    <t>24 
(2020)</t>
  </si>
  <si>
    <t>62 
(2020)</t>
  </si>
  <si>
    <t>72
(2019)</t>
  </si>
  <si>
    <t>75,1 
(2020)</t>
  </si>
  <si>
    <t>80
(2030)</t>
  </si>
  <si>
    <t>62,6 
(2020)</t>
  </si>
  <si>
    <t>66,5
(2030)</t>
  </si>
  <si>
    <t xml:space="preserve">Uždavinys: Pagerinti oro ir aplinkos kokybę, sumažinti vandens ir dirvožemio taršą  </t>
  </si>
  <si>
    <t>LT029-02-01</t>
  </si>
  <si>
    <t>LT029-02-01-01</t>
  </si>
  <si>
    <t xml:space="preserve">LT029-02-01-02 </t>
  </si>
  <si>
    <t>2.1.3.</t>
  </si>
  <si>
    <t xml:space="preserve">LT029-02-01-03 </t>
  </si>
  <si>
    <t>6000
(2029)</t>
  </si>
  <si>
    <t>Uždavinys: Padidinti formalaus ir neformalaus švietimo paslaugų kokybę ir sumažinti   pasiekiamumo netolygumus regione</t>
  </si>
  <si>
    <t>Uždavinys: Išplėtoti  socialinio būsto fondą regione, užtikrinant socialiai pažeidžiamų grupių poreikius</t>
  </si>
  <si>
    <t>Uždavinys: Pagerinti  sveikatos priežiūros ir socialinių paslaugų infrastruktūrą, išplėsti  paslaugų spektrą,   pagerinti jų kokybę ir prieinamumą</t>
  </si>
  <si>
    <t>42,2 
(2020)</t>
  </si>
  <si>
    <t>59 
(2020)</t>
  </si>
  <si>
    <t>13 
(2020)</t>
  </si>
  <si>
    <t>382 
(2020)</t>
  </si>
  <si>
    <t>81 
(2020)</t>
  </si>
  <si>
    <t>21,9 
(2030)</t>
  </si>
  <si>
    <t>61
(2025)</t>
  </si>
  <si>
    <t>63
(2030)</t>
  </si>
  <si>
    <t>19
(2030)</t>
  </si>
  <si>
    <t>88
(2030)</t>
  </si>
  <si>
    <t>91
(2030)</t>
  </si>
  <si>
    <t>Tikslas: Gerinti socialinių, sveikatos priežiūros, švietimo paslaugų kokybę ir prieinamumą</t>
  </si>
  <si>
    <t>Tikslas: Gerinti aplinkos kokybę ir skatinti tvarų judumą</t>
  </si>
  <si>
    <t>Priemonė: Nr. LT029-01-01-01 Socialinių paslaugų infrastruktūros, būtinos institucinės globos pertvarkos įgyvendinimui, modernizavimas ir plėtra</t>
  </si>
  <si>
    <t>Patvirtintose regionų plėtros planų pažangos priemonėse numatytos veiklos, skirtos socialinio būsto prieinamumui didinti, ir investicijomis užtikrinamas socialinio būsto prieinamumas neįgaliesiems bei gausioms šeimoms.</t>
  </si>
  <si>
    <t>Priemonė: Nr. LT029-01-02-01 Socialinio būsto fondo plėtra</t>
  </si>
  <si>
    <t>2.2.</t>
  </si>
  <si>
    <t>Priemonė: Nr. LT029-02-01-01 Praeityje užterštų ir pažeistų teritorijų tvarkymas</t>
  </si>
  <si>
    <t>Priemonė: LT029-02-01-02 Rūšiuojamojo atliekų surinkimo skatinimas</t>
  </si>
  <si>
    <t>Priemonė: LT029-02-01-03 Geriamojo vandens tiekimo ir nuotekų tvarkymo paslaugų prieinamumo didinimas</t>
  </si>
  <si>
    <t xml:space="preserve">Uždavinys: Padidinti tvarų judumą regione </t>
  </si>
  <si>
    <t>Galima atitinkama URPPl pažangos priemonė pagal Nr. 10-001-05-03-07 (RE) „Gerinti eismo saugą vietinės reikšmės keliuose ir gatvėse“ finansavimo gaires.</t>
  </si>
  <si>
    <t>Tikslas: Prisidėti prie investicinės aplinkos patrauklumo ir bendrų turizmo paslaugų vystymo</t>
  </si>
  <si>
    <t>3.</t>
  </si>
  <si>
    <t>3.2</t>
  </si>
  <si>
    <t>Uždavinys: Modernizuoti turizmo paslaugų infrastruktūrą ir sukurti bendrą turizmo rinkodarą</t>
  </si>
  <si>
    <t xml:space="preserve">3.1. </t>
  </si>
  <si>
    <t xml:space="preserve">Uždavinys: Išplėsti investicijoms ir verslo vystymui palankią aplinką </t>
  </si>
  <si>
    <r>
      <t>Įvertinus atskirų plėtros programų (</t>
    </r>
    <r>
      <rPr>
        <i/>
        <sz val="12"/>
        <color theme="1"/>
        <rFont val="Times New Roman"/>
        <family val="1"/>
      </rPr>
      <t>Aplinkos apsaugos ir klimato kaitos valdymo plėtros programa, Socialinės sutelkties plėtros programa, Sveikatos išsaugojimo ir stiprinimo plėtros programa, Susisiekimo plėtros programa, Švietimo plėtros programa ir pan.</t>
    </r>
    <r>
      <rPr>
        <sz val="12"/>
        <color theme="1"/>
        <rFont val="Times New Roman"/>
        <family val="1"/>
        <charset val="186"/>
      </rPr>
      <t>) valdytojų per Regionų plėtros programą numatomas įgyvendinti regionines pažangos priemones bei atsižvelgus į šių priemonių Finansavimo gaires (</t>
    </r>
    <r>
      <rPr>
        <i/>
        <sz val="12"/>
        <color theme="1"/>
        <rFont val="Times New Roman"/>
        <family val="1"/>
      </rPr>
      <t>jei jos nebus papildytos kitomis aktualiomis finansuotinomis veiklomis ar pačios plėtros programos, įskaitant ir Regionų plėtros programą, nebus papildytos  naujomis regioninėmis pažangos priemonėmis</t>
    </r>
    <r>
      <rPr>
        <sz val="12"/>
        <color theme="1"/>
        <rFont val="Times New Roman"/>
        <family val="1"/>
        <charset val="186"/>
      </rPr>
      <t>), galimai liks neišspręstos šios URPPl identifikuotos problemos ir jų priežastys:</t>
    </r>
  </si>
  <si>
    <r>
      <t>1. URPPl dalyje „Utenos regiono esamos situacijos analizė“ identifikuotos problemos „Nepakankama  švietimo paslaugų kokybė ir prieinamumas“ (</t>
    </r>
    <r>
      <rPr>
        <i/>
        <sz val="12"/>
        <color theme="1"/>
        <rFont val="Times New Roman"/>
        <family val="1"/>
      </rPr>
      <t>plačiau žr. esamos situacijos 2. dalį „Švietimo paslaugų sritis, identifikuota problema, ją nulemiančios priežastys ir įtakojantys veiksniai (rodikliai)</t>
    </r>
    <r>
      <rPr>
        <sz val="12"/>
        <color theme="1"/>
        <rFont val="Times New Roman"/>
        <family val="1"/>
        <charset val="186"/>
      </rPr>
      <t>“) priežastys:
- Formalaus ir neformalaus švietimo paslaugų kokybės bei pasiekiamumo netolygumas (kaip nustatyta URPPl: nemodernizuota ugdymo(si) aplinka, gamtamokslinių laboratorijų ir kitų inovatyvių mokymo(si) aplinkų trūkumas, nėra modernios įrangos/infrastruktūros, kurioje galėtų kurtis mokslo centrai, FAB LAB  dirbtuvės ir kitos inovatyvios laboratorijos; ženkli dalis nemodernizuotų mokyklų, o pastatų energetinių charakteristikų pagerinimo išlaidos netinkamos finansuoti pagal atitinkamas regionines ŠMSM priemones ir t.t);
- Nepatrauklus profesinis mokymas (kaip nustatyta URPPl: sparčiau nei šalyje mažėjantis profesinio mokymo mokinių skaičius, profesinio rengimo ir mokymo sistemos potencialas menkai naudojamas  susijusioms su įgūdžiais regioninėms problemoms spręsti, įgūdžių pasiūlos ir paklausos neatitikčiai mažinti, trūksta  finansavimo profesinių mokyklų infrastruktūros, įskaitant skaitmeninimo ir robotizacijos, plėtrai, siekiant, kad profesinio mokymo centrai neatsiliktų nuo pasaulinių ketvirtosios pramonės revoliucijos (Pramonė 4.0) tendencijų ir t.t.)
- Ribota prieiga prie interneto ir mažas gyventojų kompiuterinis raštingumas (kaip nustatyta URPPl: ne visiems gyventojams užtikrintos galimybės nuotoliu dirbti, mokytis, gauti e. paslaugas, neužtikrinamas inovatyvių viešųjų paslaugų teikimas).</t>
    </r>
  </si>
  <si>
    <r>
      <t>2. URPPl identifikuotos problemos „Nepakankama aplinkos kokybė“ (</t>
    </r>
    <r>
      <rPr>
        <i/>
        <sz val="12"/>
        <color theme="1"/>
        <rFont val="Times New Roman"/>
        <family val="1"/>
      </rPr>
      <t>plačiau žr. Utenos regiono esamos situacijos analizės 3. dalį „Aplinkosaugos ir energetikos sritis, identifikuota problema, ją nulemiančios priežastys ir įtakojantys veiksniai (rodikliai)</t>
    </r>
    <r>
      <rPr>
        <sz val="12"/>
        <color theme="1"/>
        <rFont val="Times New Roman"/>
        <family val="1"/>
        <charset val="186"/>
      </rPr>
      <t>“) priežastys:
- Didėjanti oro ir vandens tarša (kaip nustatyta URPPl: didesni šilumos energijos poreikiai nemodernizuotų viešųjų pastatų šildymui įtakoja didesnius šilumos gamybos metu išskiriamus  CO2 ir ŠESD kiekius, o ES negražinamų dotacijos priemonių viešosios paskirties pastatų modernizavimui nėra numatyta;  neišvystyta nuotekų valymo įrenginių ir nuotekų surinkimo tinklų infrastruktūra (vienas mažiausių šalyje centralizuotai teikiamų nuotekų tvarkymo paslaugų prieinamumas), ženkli Regiono gyventojų dalis gyvena mažesnėse nei 200 gyventojų gyvenvietėse, o jose nuotekų tvarkymo tinklų plėta negalima dėl Gairėse nustatytų apribojimų gyvenviečių dydžiui);
- Nepakankamas atsinaujinančių ir alternatyvių energijos išteklių naudojimas (RPP nėra numatoma ES lėšomis tinkamų finansuoti priemonių, skirtų alternatyvių energijos šaltinių plėtrai; didelis elektros energijos suvartojimas viešųjų erdvių apšvietimui, įskaitant viešąsias teritorijas ir viešuosius pastatus);</t>
    </r>
  </si>
  <si>
    <t xml:space="preserve">4. Yra rizika, kad dalis URPPl nustatytos problemos „Bendros turizmo infrastruktūros ir kultūros paslaugų trūkumas, nepakankama bendra turizmo rinkodara“ (plačiau žr. Utenos regiono esamos situacijos analizės 6. dalį „Turizmo ir kultūros sritis, identifikuota problema, ją nulemiančios priežastys ir įtakojantys veiksniai (rodikliai)“ priežasčių liks neišspręstos, kadangi pagal RPP įgyvendinančių finansavimo gairių remiamas veiklas, skirtas funkcinėms zonoms, investicijos numatomos ne kompleksinėms turizmo veikloms finansuoti, o tik viešosios turizmo infrastruktūros modernizavimui  ar sukūrimui, pritaikant gamtos ir kultūros objektus lankymui, numatomos įgyvendinti bendros rinkodaros priemonės dėl valstybės pagalbos apribojimų galimai neapims privačių paslaugų teikėjų rengiant bei viešinant bendrus rinkodaros paketus ir pan. </t>
  </si>
  <si>
    <r>
      <t xml:space="preserve">Išankstinės sąlygos
</t>
    </r>
    <r>
      <rPr>
        <i/>
        <sz val="9"/>
        <rFont val="Times New Roman"/>
        <family val="1"/>
        <charset val="186"/>
      </rPr>
      <t>(nurodomos Regionų plėtros programoje nustatytos išankstinės sąlygos (strategijų, planų, žemėlapių ar kitų dokumentų, tvirtinamų kompetentingų institucijų, parengimas), išskyrus  atvejus, kai visi išankstinių sąlygų reikalavimai nustatyti projekto lygmeniu)</t>
    </r>
  </si>
  <si>
    <r>
      <t xml:space="preserve">Išankstinių sąlygų įgyvendinimas  
</t>
    </r>
    <r>
      <rPr>
        <i/>
        <sz val="9"/>
        <rFont val="Times New Roman"/>
        <family val="1"/>
        <charset val="186"/>
      </rPr>
      <t>(nurodoma, ar išankstinės sąlygos įgyvendintos, jei sąlygos neįgyvendintos, nurodoma įgyvendinimo eiga, priežastys, kodėl neįgyvendinta, ir terminai, kada planuojama sąlygas įgyvendinti)</t>
    </r>
  </si>
  <si>
    <t xml:space="preserve">Utenos regiono plėtros tarybos </t>
  </si>
  <si>
    <t>Patvirtinta</t>
  </si>
  <si>
    <t>LT029-01-01-02</t>
  </si>
  <si>
    <t>1.1.2.</t>
  </si>
  <si>
    <t>212
(2029)</t>
  </si>
  <si>
    <t>205
(2029)</t>
  </si>
  <si>
    <t>1.1.3.</t>
  </si>
  <si>
    <t>LT029-01-01-03</t>
  </si>
  <si>
    <r>
      <t xml:space="preserve">Rezultato: R.S.2.3031 Asmenų, turinčių intelekto ir (ar) psichikos negalią, gavusių paslaugas naujoje ar modernizuotoje infrastruktūroje skaičius per metus, </t>
    </r>
    <r>
      <rPr>
        <i/>
        <sz val="9"/>
        <rFont val="Times New Roman"/>
        <family val="1"/>
      </rPr>
      <t>asmenys per metus</t>
    </r>
  </si>
  <si>
    <t>80
(2029)</t>
  </si>
  <si>
    <t>6 151
(2029)</t>
  </si>
  <si>
    <t>1.1.4.</t>
  </si>
  <si>
    <t>3 055
(2029)</t>
  </si>
  <si>
    <t>3 167
(2029)</t>
  </si>
  <si>
    <t>10
(2029)</t>
  </si>
  <si>
    <t>1
(2029)</t>
  </si>
  <si>
    <t>LT029-01-01-04</t>
  </si>
  <si>
    <r>
      <t>Produkto: P.S.2.1030 Paslaugų intelekto ir (ar) psichikos negalią turintiems asmenims vietų skaičius naujoje ar modernizuotoje infrastruktūroje,</t>
    </r>
    <r>
      <rPr>
        <i/>
        <sz val="9"/>
        <rFont val="Times New Roman"/>
        <family val="1"/>
      </rPr>
      <t xml:space="preserve"> skaičius</t>
    </r>
  </si>
  <si>
    <r>
      <t xml:space="preserve">Rezultato: R.B.2.2067 Naujų arba modernizuotų socialinių būstų naudotojų skaičius per metus, </t>
    </r>
    <r>
      <rPr>
        <i/>
        <sz val="9"/>
        <rFont val="Times New Roman"/>
        <family val="1"/>
      </rPr>
      <t>naudotojai per metus</t>
    </r>
  </si>
  <si>
    <r>
      <t xml:space="preserve">Rezultato: R.B.2.2070 Naujos arba modernizuotos vaikų priežiūros infrastruktūros naudotojų skaičius per metus, </t>
    </r>
    <r>
      <rPr>
        <i/>
        <sz val="9"/>
        <rFont val="Times New Roman"/>
        <family val="1"/>
      </rPr>
      <t>naudotojai per metus</t>
    </r>
  </si>
  <si>
    <r>
      <t xml:space="preserve">Rezultato: R.S.2.3030 Vaikų, pasinaudojusių pavėžėjimo paslaugomis naujai įsigytomis transporto priemonėmis, skaičius per metus, </t>
    </r>
    <r>
      <rPr>
        <i/>
        <sz val="9"/>
        <rFont val="Times New Roman"/>
        <family val="1"/>
      </rPr>
      <t>asmenys per metus</t>
    </r>
  </si>
  <si>
    <r>
      <t xml:space="preserve">Rezultato: R.B.2.2071 Naujos arba modernizuotos švietimo infrastruktūros naudotojų skaičius per metus, </t>
    </r>
    <r>
      <rPr>
        <i/>
        <sz val="9"/>
        <rFont val="Times New Roman"/>
        <family val="1"/>
      </rPr>
      <t>naudotojai per metus</t>
    </r>
  </si>
  <si>
    <r>
      <t xml:space="preserve">Rezultato: R.S.2.3026 Mokyklų, kuriose buvo įdiegtos universalaus dizaino ir kitos inžinerinės priemonės, aplinką pritaikant asmenims, turintiems negalią, dalis nuo visų mokyklų, </t>
    </r>
    <r>
      <rPr>
        <i/>
        <sz val="9"/>
        <rFont val="Times New Roman"/>
        <family val="1"/>
      </rPr>
      <t>procentas</t>
    </r>
  </si>
  <si>
    <r>
      <t xml:space="preserve">Rezultato: R.S.2.3027 Mokinių, kurie naudojasi sukurta visos dienos mokyklos infrastruktūra, skaičius, </t>
    </r>
    <r>
      <rPr>
        <i/>
        <sz val="9"/>
        <rFont val="Times New Roman"/>
        <family val="1"/>
      </rPr>
      <t>asmenys per metus</t>
    </r>
  </si>
  <si>
    <r>
      <t>Rezultato: R.B.2.2071 Naujos arba modernizuotos švietimo infrastruktūros naudotojų skaičius per metus,</t>
    </r>
    <r>
      <rPr>
        <i/>
        <sz val="9"/>
        <rFont val="Times New Roman"/>
        <family val="1"/>
      </rPr>
      <t xml:space="preserve"> naudotojai per metus</t>
    </r>
  </si>
  <si>
    <r>
      <t>Produkto: P.S.2.1024 Sukurtų naujų ikimokyklinio ugdymo vietų skaičius,</t>
    </r>
    <r>
      <rPr>
        <i/>
        <sz val="9"/>
        <rFont val="Times New Roman"/>
        <family val="1"/>
      </rPr>
      <t xml:space="preserve"> skaičius</t>
    </r>
  </si>
  <si>
    <r>
      <t xml:space="preserve">Produkto: P.B.2.0067 Naujos arba modernizuotos švietimo infrastruktūros mokymo klasių talpumas, </t>
    </r>
    <r>
      <rPr>
        <i/>
        <sz val="9"/>
        <rFont val="Times New Roman"/>
        <family val="1"/>
      </rPr>
      <t>asmenys</t>
    </r>
  </si>
  <si>
    <r>
      <t xml:space="preserve">Produkto: P.S.2.1025 Mokyklos, kuriose buvo įdiegtos universalaus dizaino ir kitos inžinerinės priemonės pritaikant aplinką asmenims, turintiems negalią, </t>
    </r>
    <r>
      <rPr>
        <i/>
        <sz val="9"/>
        <rFont val="Times New Roman"/>
        <family val="1"/>
      </rPr>
      <t>skaičius</t>
    </r>
  </si>
  <si>
    <r>
      <t xml:space="preserve">Produkto: P.B.2.0066 Naujos arba modernizuotos vaikų priežiūros infrastruktūros mokymo klasių talpumas, </t>
    </r>
    <r>
      <rPr>
        <i/>
        <sz val="9"/>
        <rFont val="Times New Roman"/>
        <family val="1"/>
      </rPr>
      <t>asmenys</t>
    </r>
  </si>
  <si>
    <r>
      <t xml:space="preserve">Produkto: P.S.2.1029 Tikslinės transporto priemonės, </t>
    </r>
    <r>
      <rPr>
        <i/>
        <sz val="9"/>
        <rFont val="Times New Roman"/>
        <family val="1"/>
      </rPr>
      <t>skaičius</t>
    </r>
  </si>
  <si>
    <t>1 147
(2029)</t>
  </si>
  <si>
    <t>50
(2029)</t>
  </si>
  <si>
    <t>242
(2029)</t>
  </si>
  <si>
    <r>
      <t xml:space="preserve">Poveikio: Šiltnamio efektą sukeliančių dujų išmetimas 1 gyventojui – gyventojų kelionių įtaka (lengvųjų automobilių, motociklų, mopedų ir viešojo transporto naudojimas), </t>
    </r>
    <r>
      <rPr>
        <i/>
        <sz val="9"/>
        <rFont val="Times New Roman"/>
        <family val="1"/>
      </rPr>
      <t>tonos</t>
    </r>
  </si>
  <si>
    <r>
      <t xml:space="preserve">Rezultato: R.B.2.2052 Rekultivuota žemė, naudojama žaliesiems plotams, socialiniams būstams, ekonominei arba kitai paskirčiai, </t>
    </r>
    <r>
      <rPr>
        <i/>
        <sz val="9"/>
        <rFont val="Times New Roman"/>
        <family val="1"/>
      </rPr>
      <t>hektarai</t>
    </r>
  </si>
  <si>
    <r>
      <t xml:space="preserve">Rezultato: R.B.2.2041 Gyventojai, prisijungę prie patobulintų viešojo vandens tiekimo sistemų, </t>
    </r>
    <r>
      <rPr>
        <i/>
        <sz val="9"/>
        <rFont val="Times New Roman"/>
        <family val="1"/>
      </rPr>
      <t>asmenys</t>
    </r>
  </si>
  <si>
    <r>
      <t>Rezultato: R.B.2.2042 Gyventojai, prisijungę bent prie antrinių viešojo nuotekų valymo įrenginių,</t>
    </r>
    <r>
      <rPr>
        <i/>
        <sz val="9"/>
        <rFont val="Times New Roman"/>
        <family val="1"/>
      </rPr>
      <t xml:space="preserve"> asmenys</t>
    </r>
  </si>
  <si>
    <r>
      <t>Rezultato: R.B.2.2103 Surinktos atskirai išrūšiuotos atliekos,</t>
    </r>
    <r>
      <rPr>
        <i/>
        <sz val="9"/>
        <rFont val="Times New Roman"/>
        <family val="1"/>
      </rPr>
      <t xml:space="preserve"> tonos per metus</t>
    </r>
  </si>
  <si>
    <r>
      <t>Rezultato: R.N.2.5051 Miestai, kuriuose įrengta ar modernizuota oro monitoringo infrastruktūra,</t>
    </r>
    <r>
      <rPr>
        <i/>
        <sz val="9"/>
        <rFont val="Times New Roman"/>
        <family val="1"/>
      </rPr>
      <t xml:space="preserve"> skaičius</t>
    </r>
  </si>
  <si>
    <r>
      <t xml:space="preserve">Rezultato: R.B.2.2095 Gyventojai, galintys naudotis nauja ar patobulinta žaliąja infrastruktūra, </t>
    </r>
    <r>
      <rPr>
        <i/>
        <sz val="9"/>
        <rFont val="Times New Roman"/>
        <family val="1"/>
      </rPr>
      <t>asmenys</t>
    </r>
  </si>
  <si>
    <t>14 863
(2029)</t>
  </si>
  <si>
    <r>
      <t>Rezultato: R.B.2.2052 Rekultivuota žemė, naudojama žaliesiems plotams, socialiniams būstams, ekonominei arba kitai paskirčiai,</t>
    </r>
    <r>
      <rPr>
        <i/>
        <sz val="9"/>
        <rFont val="Times New Roman"/>
        <family val="1"/>
      </rPr>
      <t xml:space="preserve"> hektarai</t>
    </r>
  </si>
  <si>
    <r>
      <t xml:space="preserve">Produkto: P.B.2.2038 Rekultivuotos žemės, kuriai suteikta parama, </t>
    </r>
    <r>
      <rPr>
        <i/>
        <sz val="9"/>
        <rFont val="Times New Roman"/>
        <family val="1"/>
      </rPr>
      <t>plotas</t>
    </r>
  </si>
  <si>
    <r>
      <t xml:space="preserve">Rezultato: R.B.2.2103 Surinktos atskirai išrūšiuotos atliekos, </t>
    </r>
    <r>
      <rPr>
        <i/>
        <sz val="9"/>
        <rFont val="Times New Roman"/>
        <family val="1"/>
      </rPr>
      <t>tonos per metus</t>
    </r>
  </si>
  <si>
    <r>
      <t>Produkto: P.B.2.0107 Investicijos į rūšiuojamojo atliekų surinkimo įrenginius,</t>
    </r>
    <r>
      <rPr>
        <i/>
        <sz val="9"/>
        <rFont val="Times New Roman"/>
        <family val="1"/>
      </rPr>
      <t xml:space="preserve"> eurai </t>
    </r>
  </si>
  <si>
    <r>
      <t xml:space="preserve">Produkto: P.S.2.1015 Įgyvendintos viešinimo kampanijos atliekų prevencijos ir tvarkymo temomis, </t>
    </r>
    <r>
      <rPr>
        <i/>
        <sz val="9"/>
        <rFont val="Times New Roman"/>
        <family val="1"/>
      </rPr>
      <t>skaičius</t>
    </r>
  </si>
  <si>
    <r>
      <t>Rezultato: R.B.2.2041 Gyventojai, prisijungę prie patobulintų viešojo vandens tiekimo sistemų,</t>
    </r>
    <r>
      <rPr>
        <i/>
        <sz val="9"/>
        <rFont val="Times New Roman"/>
        <family val="1"/>
      </rPr>
      <t xml:space="preserve"> asmenys</t>
    </r>
  </si>
  <si>
    <r>
      <t xml:space="preserve">Rezultato: R.B.2.2042 Gyventojai, prisijungę bent prie antrinių viešojo nuotekų valymo įrenginių, </t>
    </r>
    <r>
      <rPr>
        <i/>
        <sz val="9"/>
        <rFont val="Times New Roman"/>
        <family val="1"/>
      </rPr>
      <t>asmenys</t>
    </r>
  </si>
  <si>
    <r>
      <t xml:space="preserve">Produkto: P.B.2.0030 Viešojo vandens tiekimo paskirstymo sistemų naujų arba atnaujintų vamzdynų ilgis, </t>
    </r>
    <r>
      <rPr>
        <i/>
        <sz val="9"/>
        <rFont val="Times New Roman"/>
        <family val="1"/>
      </rPr>
      <t>km</t>
    </r>
  </si>
  <si>
    <r>
      <t xml:space="preserve">Produkto: P.B.2.0031 Viešojo nuotekų surinkimo tinklo naujų arba atnaujintų vamzdynų ilgis, </t>
    </r>
    <r>
      <rPr>
        <i/>
        <sz val="9"/>
        <rFont val="Times New Roman"/>
        <family val="1"/>
      </rPr>
      <t>km</t>
    </r>
  </si>
  <si>
    <r>
      <t xml:space="preserve">Produkto: P.B.2.0032 Nauji arba atnaujinti nuotekų valymo pajėgumai, </t>
    </r>
    <r>
      <rPr>
        <i/>
        <sz val="9"/>
        <rFont val="Times New Roman"/>
        <family val="1"/>
      </rPr>
      <t>gyventojų ekvivalentas</t>
    </r>
  </si>
  <si>
    <r>
      <t xml:space="preserve">Produkto: P.S.2.1013 Nauji arba atnaujinti geriamojo vandens ruošimo pajėgumai, </t>
    </r>
    <r>
      <rPr>
        <i/>
        <sz val="9"/>
        <rFont val="Times New Roman"/>
        <family val="1"/>
      </rPr>
      <t>m3/parą</t>
    </r>
  </si>
  <si>
    <t>2.1.4.</t>
  </si>
  <si>
    <t xml:space="preserve">LT029-02-01-04 </t>
  </si>
  <si>
    <t>2.1.5.</t>
  </si>
  <si>
    <t xml:space="preserve">LT029-02-01-05 </t>
  </si>
  <si>
    <t>LT029-02-02</t>
  </si>
  <si>
    <t>2.2.1.</t>
  </si>
  <si>
    <t xml:space="preserve">LT029-02-02-01 </t>
  </si>
  <si>
    <r>
      <rPr>
        <b/>
        <u/>
        <sz val="10"/>
        <rFont val="Times New Roman"/>
        <family val="1"/>
      </rPr>
      <t xml:space="preserve">Tikslas: </t>
    </r>
    <r>
      <rPr>
        <b/>
        <sz val="10"/>
        <rFont val="Times New Roman"/>
        <family val="1"/>
      </rPr>
      <t>Gerinti socialinių, sveikatos priežiūros, švietimo paslaugų kokybę ir prieinamumą</t>
    </r>
  </si>
  <si>
    <t>LT029-03</t>
  </si>
  <si>
    <t>14,9 
(2019)</t>
  </si>
  <si>
    <t>17,3 
(2025)</t>
  </si>
  <si>
    <t>24,4 
(2030)</t>
  </si>
  <si>
    <t>61,7 
(2020)</t>
  </si>
  <si>
    <t>67,8
(2025)</t>
  </si>
  <si>
    <t>69,7
(2030)</t>
  </si>
  <si>
    <t>3.1.</t>
  </si>
  <si>
    <t>LT029-03-01</t>
  </si>
  <si>
    <t>Uždavinys: Išplėsti investicijoms ir verslo vystymui palankią aplinką</t>
  </si>
  <si>
    <t>310
(2030)</t>
  </si>
  <si>
    <t>0
(2021)</t>
  </si>
  <si>
    <t>0
(2023)</t>
  </si>
  <si>
    <t>0
(2019)</t>
  </si>
  <si>
    <t>0
(2020)</t>
  </si>
  <si>
    <t>3.1.1.</t>
  </si>
  <si>
    <t>LT029-03-01-01</t>
  </si>
  <si>
    <t>12
(2029)</t>
  </si>
  <si>
    <t>1 465 121
(2029)</t>
  </si>
  <si>
    <t>52 488
(2029)</t>
  </si>
  <si>
    <t>LT029-03-02-01</t>
  </si>
  <si>
    <t>LT029-03-02-02</t>
  </si>
  <si>
    <t>3.2.</t>
  </si>
  <si>
    <t>LT029-03-02</t>
  </si>
  <si>
    <t>2 600
(2029)</t>
  </si>
  <si>
    <t>3.2.1.</t>
  </si>
  <si>
    <t>3.2.2.</t>
  </si>
  <si>
    <t>Priemonė: LT029-01-01-02 Nestacionarių socialinių paslaugų ir socialinių paslaugų įstaigų senyvo amžiaus asmenims infrastruktūros modernizavimas ir plėtra</t>
  </si>
  <si>
    <t>Priemonė: LT029-01-01-03 Visuomenės sveikatos paslaugų prieinamumo gerinimas Utenos regione</t>
  </si>
  <si>
    <t xml:space="preserve">1.1.4. </t>
  </si>
  <si>
    <t>Priemonė: LT029-01-01-04 Ilgalaikės priežiūros paslaugų plėtra</t>
  </si>
  <si>
    <r>
      <t>Priemonė patvirtinta</t>
    </r>
    <r>
      <rPr>
        <sz val="9"/>
        <rFont val="Times New Roman"/>
        <family val="1"/>
        <charset val="186"/>
      </rPr>
      <t xml:space="preserve"> 2023-04-12 URPT kolegijos sprendimu Nr. KS(T)-8. Įgyvendinant šią priemonę URPPl suplanuotos atitinkamos veiklos / projektai, kurių metu visose Utenos regiono savivaldybėse planuojamos investicijos į socialinio būsto fondo plėtrą socialiniu būstu aprūpinant neįgaliuosius bei gausias šeimas.
Vadovaujantis Gairių nuostatomis išankstinės sąlygos įgyvendino patvirtinimas - SADM  2023-09-21 raštas Nr. SD-3820 (21.1.1 E-22) „Dėl išankstinių sąlygų”.</t>
    </r>
  </si>
  <si>
    <t>Priemonė: LT029-02-01-04  Oro taršos prevencijos ir stebėsenos priemonių įgyvendinimo plėtra</t>
  </si>
  <si>
    <t>Priemonė: LT029-02-01-05 Žaliosios infrastruktūros plėtra urbanizuotoje aplinkoje</t>
  </si>
  <si>
    <t>2.2.1.*</t>
  </si>
  <si>
    <t>2.2.2.</t>
  </si>
  <si>
    <t>Priemonė: LT029-02-02-01  Darnaus judumo skatinimas regiono miestuose</t>
  </si>
  <si>
    <t>Priemonė: LT029-03-01-01 Utenos miesto patrauklumo didinimas, skatinant investicijas ir kuriant sveiką, jaukią ir tvarią aplinką</t>
  </si>
  <si>
    <t>Priemonė: LT029-03-02-01 VIZA funkcinės zonos ekonominio augimo ir socialinės įtraukties skatinimas, pasitelkiant turimus išteklius</t>
  </si>
  <si>
    <t>Priemonė: LT029-03-02-02  Funkcinės zonos Anykščių, Molėtų ir Utenos rajonų savivaldybėse (Ežerų Lietuva ) investicinės aplinkos, viešųjų paslaugų prieinamumo ir ekonominio augimo išnaudojant turizmo potencialą skatinimas</t>
  </si>
  <si>
    <t>Priemonė patvirtinta 2024-06-13 d. URPT kolegijos sprendimu Nr. KS(T)-11. Išankstinė sąlyga įvykdyta. Su planuojamo įgyvendinti projekto PĮP bus pateiktas savivaldybės tarybos sprendimas, kuriuo patvirtinta Bendrųjų savivaldybių aplinkos monitoringo nuostatų reikalavimus atitinkanti savivaldybės aplinkos (oro) monitoringo programa. 
Iki ataskaitinio laikotarpio pabaigos į priemonės apimtis įtrauktas vienas Visagino savivaldybės planuojamas projektas „Aplinkos oro monitoringo priemonių diegimas Visagino savivaldybėje“. Visagino rajono savivaldybės taryba 2024-12-19 sprendimu Nr. TS-231 patvirtino Visagino savivaldybės aplinkos monitoringo programą 2024–2029 metams.</t>
  </si>
  <si>
    <t>18,8
(2022)</t>
  </si>
  <si>
    <t>18
(2023)</t>
  </si>
  <si>
    <t>65
(2023)</t>
  </si>
  <si>
    <t>57
(2022)</t>
  </si>
  <si>
    <t>215
(2030)</t>
  </si>
  <si>
    <r>
      <t>Rezultato: R.B.2.2073 Naujos arba modernizuotos sveikatos priežiūros infrastruktūros naudotojų skaičius per metus,</t>
    </r>
    <r>
      <rPr>
        <i/>
        <sz val="9"/>
        <rFont val="Times New Roman"/>
        <family val="1"/>
      </rPr>
      <t xml:space="preserve"> naudotojai per metus</t>
    </r>
  </si>
  <si>
    <r>
      <t xml:space="preserve">Rezultato: R.S.2.3532 Sveikatos priežiūros specialistų, kurie po dalyvavimo veiklose mažiausiai 2 metus dirbo sveikatos priežiūros įstaigose, dalis, </t>
    </r>
    <r>
      <rPr>
        <i/>
        <sz val="9"/>
        <rFont val="Times New Roman"/>
        <family val="1"/>
      </rPr>
      <t>procentai</t>
    </r>
  </si>
  <si>
    <r>
      <t xml:space="preserve">Rezultato: R.S.2.3526 Asmenų, palankiai vertinančių visuomenės sveikatos priežiūros paslaugų kokybę, dalis, </t>
    </r>
    <r>
      <rPr>
        <i/>
        <sz val="9"/>
        <rFont val="Times New Roman"/>
        <family val="1"/>
      </rPr>
      <t>procentai</t>
    </r>
  </si>
  <si>
    <r>
      <t xml:space="preserve">Rezultato: R.S.2.3523 Asmenų, po dalyvavimo veiklose, pagerinusių sveikatos raštingumo kompetenciją, dalis, </t>
    </r>
    <r>
      <rPr>
        <i/>
        <sz val="9"/>
        <rFont val="Times New Roman"/>
        <family val="1"/>
      </rPr>
      <t>procentai</t>
    </r>
  </si>
  <si>
    <t>5 887
(2029)</t>
  </si>
  <si>
    <t>20
(2029)</t>
  </si>
  <si>
    <t>0,80
(2030)</t>
  </si>
  <si>
    <r>
      <t xml:space="preserve">Rezultato: R.S.2.3033 Socialiai pažeidžiamų, socialinę riziką (atskirtį) patiriančių asmenų, gavusių paslaugas naujoje ar modernizuotoje infrastruktūroje skaičius per metus, </t>
    </r>
    <r>
      <rPr>
        <i/>
        <sz val="9"/>
        <rFont val="Times New Roman"/>
        <family val="1"/>
      </rPr>
      <t>asmenys per metus</t>
    </r>
  </si>
  <si>
    <r>
      <t xml:space="preserve">Rezultato: R.S.2.3530 Ilgalaikės priežiūros paslaugų gavėjų, palankiai vertinančių gaunamų paslaugų kokybę, dalis, </t>
    </r>
    <r>
      <rPr>
        <i/>
        <sz val="9"/>
        <rFont val="Times New Roman"/>
        <family val="1"/>
      </rPr>
      <t>procentai</t>
    </r>
  </si>
  <si>
    <r>
      <t>Rezultato: R.B.2.2074 Naujos arba modernizuotos socialinės rūpybos infrastruktūros naudotojų skaičius per metus,</t>
    </r>
    <r>
      <rPr>
        <i/>
        <sz val="9"/>
        <rFont val="Times New Roman"/>
        <family val="1"/>
      </rPr>
      <t xml:space="preserve"> naudotojai per metus</t>
    </r>
  </si>
  <si>
    <r>
      <t xml:space="preserve">Produkto: P.S.2.1031 Paslaugų socialiai pažeidžiamiems, socialinę riziką (atskirtį) patiriantiems asmenims vietų skaičius naujoje ar modernizuotoje infrastruktūroje, </t>
    </r>
    <r>
      <rPr>
        <i/>
        <sz val="9"/>
        <rFont val="Times New Roman"/>
        <family val="1"/>
      </rPr>
      <t>skaičius</t>
    </r>
  </si>
  <si>
    <r>
      <t xml:space="preserve">Rezultato: R.B.2.2074 Naujos arba modernizuotos socialinės rūpybos infrastruktūros naudotojų skaičius per metus, </t>
    </r>
    <r>
      <rPr>
        <i/>
        <sz val="9"/>
        <rFont val="Times New Roman"/>
        <family val="1"/>
      </rPr>
      <t>naudotojai per metus</t>
    </r>
  </si>
  <si>
    <r>
      <t xml:space="preserve">Produkto: P.B.2.0070 Naujos arba modernizuotos socialinės rūpybos infrastruktūros (ne būsto) talpumas, </t>
    </r>
    <r>
      <rPr>
        <i/>
        <sz val="9"/>
        <rFont val="Times New Roman"/>
        <family val="1"/>
      </rPr>
      <t>asmenys per metus</t>
    </r>
  </si>
  <si>
    <r>
      <t xml:space="preserve">Rezultato: R.S.2.3523 Asmenų, po dalyvavimo veiklose pagerinusių sveikatos raštingumo kompetenciją, dalis, </t>
    </r>
    <r>
      <rPr>
        <i/>
        <sz val="9"/>
        <rFont val="Times New Roman"/>
        <family val="1"/>
      </rPr>
      <t>procentai</t>
    </r>
  </si>
  <si>
    <r>
      <t xml:space="preserve">Produkto: P.S.2.1519 Asmenys, dalyvavę sveikatos raštingumo didinimo veiklose, </t>
    </r>
    <r>
      <rPr>
        <i/>
        <sz val="9"/>
        <rFont val="Times New Roman"/>
        <family val="1"/>
      </rPr>
      <t>asmenys</t>
    </r>
  </si>
  <si>
    <r>
      <t xml:space="preserve">Produkto: P.B.2.0518 Paramą gavusių nacionalinio, regionų ar vietos lygmens viešojo administravimo ar viešąsias paslaugas teikiančių įstaigų skaičius, </t>
    </r>
    <r>
      <rPr>
        <i/>
        <sz val="9"/>
        <rFont val="Times New Roman"/>
        <family val="1"/>
      </rPr>
      <t>subjektų skaičius</t>
    </r>
  </si>
  <si>
    <r>
      <t xml:space="preserve">Rezultato: R.B.2.2073 Naujos arba modernizuotos sveikatos priežiūros infrastruktūros naudotojų skaičius per metus, </t>
    </r>
    <r>
      <rPr>
        <i/>
        <sz val="9"/>
        <rFont val="Times New Roman"/>
        <family val="1"/>
      </rPr>
      <t>naudotojai per metus</t>
    </r>
  </si>
  <si>
    <r>
      <t xml:space="preserve">Produkto: P.B.2.0069 Naujos arba modernizuotos sveikatos priežiūros infrastruktūros talpumas, </t>
    </r>
    <r>
      <rPr>
        <i/>
        <sz val="9"/>
        <rFont val="Times New Roman"/>
        <family val="1"/>
      </rPr>
      <t>asmenys per metus</t>
    </r>
  </si>
  <si>
    <r>
      <t xml:space="preserve">Produkto: P.S.2.1525 Asmenys, gavę ilgalaikės priežiūros paslaugas, </t>
    </r>
    <r>
      <rPr>
        <i/>
        <sz val="9"/>
        <rFont val="Times New Roman"/>
        <family val="1"/>
      </rPr>
      <t>asmenys</t>
    </r>
  </si>
  <si>
    <r>
      <t xml:space="preserve">Produkto: P.S.2.1526 Sveikatos priežiūros įstaigos, įgyvendinusios sveikatos priežiūros specialistų įgalinimo, pritraukimo ir išlaikymo projektus, </t>
    </r>
    <r>
      <rPr>
        <i/>
        <sz val="9"/>
        <rFont val="Times New Roman"/>
        <family val="1"/>
      </rPr>
      <t xml:space="preserve">skaičius </t>
    </r>
  </si>
  <si>
    <r>
      <t xml:space="preserve">Produkto: P.B.2.0065 Naujų arba modernizuotų socialinių būstų talpumas, </t>
    </r>
    <r>
      <rPr>
        <i/>
        <sz val="9"/>
        <rFont val="Times New Roman"/>
        <family val="1"/>
      </rPr>
      <t>asmenys</t>
    </r>
  </si>
  <si>
    <t>5 519
(2029)</t>
  </si>
  <si>
    <t>11
(2029)</t>
  </si>
  <si>
    <t>4 428
(2029)</t>
  </si>
  <si>
    <t>6 721
(2029)</t>
  </si>
  <si>
    <r>
      <t xml:space="preserve">Rezultato: R.B.2.2070 Naujos arba modernizuotos vaikų priežiūros infrastruktūros naudotojų skaičius per metus, </t>
    </r>
    <r>
      <rPr>
        <i/>
        <sz val="9"/>
        <rFont val="Times New Roman"/>
        <family val="1"/>
      </rPr>
      <t>naudotojai per metus</t>
    </r>
    <r>
      <rPr>
        <sz val="9"/>
        <rFont val="Times New Roman"/>
        <family val="1"/>
      </rPr>
      <t xml:space="preserve">
</t>
    </r>
  </si>
  <si>
    <t>8 248 555,46
(2029)</t>
  </si>
  <si>
    <r>
      <t xml:space="preserve">Rezultato: R.N.2.5051 Miestai, kuriuose įrengta ar modernizuota oro monitoringo infrastruktūra, </t>
    </r>
    <r>
      <rPr>
        <i/>
        <sz val="9"/>
        <rFont val="Times New Roman"/>
        <family val="1"/>
      </rPr>
      <t>skaičius</t>
    </r>
  </si>
  <si>
    <r>
      <t>Produkto: P.B.2.0039 Teritorijos, kurioms taikomos oro taršos stebėsenos sistemos, oro kokybės zonos, skaičius,</t>
    </r>
    <r>
      <rPr>
        <i/>
        <sz val="9"/>
        <rFont val="Times New Roman"/>
        <family val="1"/>
      </rPr>
      <t xml:space="preserve"> skaičius</t>
    </r>
  </si>
  <si>
    <r>
      <t xml:space="preserve">Produkto: P.B.2.0036 Žalioji infrastruktūra, kuriai suteikta parama kitais nei prisitaikymo prie klimato kaitos tikslais, </t>
    </r>
    <r>
      <rPr>
        <i/>
        <sz val="9"/>
        <rFont val="Times New Roman"/>
        <family val="1"/>
      </rPr>
      <t>hektarai</t>
    </r>
  </si>
  <si>
    <r>
      <t xml:space="preserve">Rezultato: R.B.2.2064 Dviračiams skirtos infrastruktūros naudotojų skaičius per metus, </t>
    </r>
    <r>
      <rPr>
        <i/>
        <sz val="9"/>
        <rFont val="Times New Roman"/>
        <family val="1"/>
      </rPr>
      <t>naudotojai per metus</t>
    </r>
  </si>
  <si>
    <r>
      <t xml:space="preserve">Produkto: P.B.2.0058 Dviračiams skirta infrastruktūra, kuriai suteikta parama, </t>
    </r>
    <r>
      <rPr>
        <i/>
        <sz val="9"/>
        <rFont val="Times New Roman"/>
        <family val="1"/>
      </rPr>
      <t>kilometrai</t>
    </r>
  </si>
  <si>
    <r>
      <t xml:space="preserve">Produkto: P.S.2.1035 Įgyvendintos darnaus judumo priemonės, </t>
    </r>
    <r>
      <rPr>
        <i/>
        <sz val="9"/>
        <rFont val="Times New Roman"/>
        <family val="1"/>
      </rPr>
      <t>skaičius</t>
    </r>
  </si>
  <si>
    <r>
      <t xml:space="preserve">Rezultato: R.S.2.3040 Sukurtos arba atkurtos teritorijos, naudojamos ekonominei, rekreacinei ar turizmo paskirčiai, </t>
    </r>
    <r>
      <rPr>
        <i/>
        <sz val="9"/>
        <rFont val="Times New Roman"/>
        <family val="1"/>
      </rPr>
      <t>hektarai</t>
    </r>
  </si>
  <si>
    <r>
      <t xml:space="preserve">Rezultato: R.S.2.3038 Sukurtos arba atkurtos teritorijos, naudojamos ekonominei veiklai, </t>
    </r>
    <r>
      <rPr>
        <i/>
        <sz val="9"/>
        <rFont val="Times New Roman"/>
        <family val="1"/>
      </rPr>
      <t>hektarai</t>
    </r>
  </si>
  <si>
    <r>
      <t xml:space="preserve">Rezultato: R.S.2.3039 Metinis konsoliduotų viešųjų paslaugų vartotojų skaičius, </t>
    </r>
    <r>
      <rPr>
        <i/>
        <sz val="9"/>
        <rFont val="Times New Roman"/>
        <family val="1"/>
      </rPr>
      <t>vartotojai per metus</t>
    </r>
  </si>
  <si>
    <r>
      <t xml:space="preserve">Produkto: P.B.2.0076 Integruoti teritorinio vystymo projektai, </t>
    </r>
    <r>
      <rPr>
        <i/>
        <sz val="9"/>
        <rFont val="Times New Roman"/>
        <family val="1"/>
      </rPr>
      <t>projektai</t>
    </r>
  </si>
  <si>
    <r>
      <t xml:space="preserve">Produkto: P.B.2.0114 Atviros erdvės, sukurtos arba atkurtos miestų teritorijose, </t>
    </r>
    <r>
      <rPr>
        <i/>
        <sz val="9"/>
        <rFont val="Times New Roman"/>
        <family val="1"/>
      </rPr>
      <t>kvadratiniai metrai</t>
    </r>
  </si>
  <si>
    <r>
      <t xml:space="preserve">Produkto: P.S.2.1034 Naujų ar rekonstruotų pastatų, kurių pirminės energijos paklausa yra bent 20 % mažesnė, nei reikalauja energijos beveik nevartojantis pastatas, plotas, </t>
    </r>
    <r>
      <rPr>
        <i/>
        <sz val="9"/>
        <rFont val="Times New Roman"/>
        <family val="1"/>
      </rPr>
      <t>kvadratiniai metrai</t>
    </r>
  </si>
  <si>
    <r>
      <t>Rezultato: R.S.2.3039 Metinis konsoliduotų viešųjų paslaugų vartotojų skaičius,</t>
    </r>
    <r>
      <rPr>
        <i/>
        <sz val="9"/>
        <rFont val="Times New Roman"/>
        <family val="1"/>
      </rPr>
      <t xml:space="preserve"> vartotojai per metus</t>
    </r>
  </si>
  <si>
    <r>
      <t xml:space="preserve">Rezultato: R.S.2.3025 Dviračiams skirtos infrastruktūros metinis naudotojų skaičius,  </t>
    </r>
    <r>
      <rPr>
        <i/>
        <sz val="9"/>
        <rFont val="Times New Roman"/>
        <family val="1"/>
      </rPr>
      <t>naudotojai per metus</t>
    </r>
  </si>
  <si>
    <r>
      <t xml:space="preserve">Produkto: P.S.2.1039 Sukurtos arba atkurtos atviros erdvės, </t>
    </r>
    <r>
      <rPr>
        <i/>
        <sz val="9"/>
        <rFont val="Times New Roman"/>
        <family val="1"/>
      </rPr>
      <t>kvadratiniai metrai</t>
    </r>
  </si>
  <si>
    <r>
      <t>Rezultato: R.N.2.5720 Sukurtos arba atkurtos teritorijos, naudojamos ekonominei, rekreacinei ar turizmo paskirčiai,</t>
    </r>
    <r>
      <rPr>
        <i/>
        <sz val="9"/>
        <rFont val="Times New Roman"/>
        <family val="1"/>
      </rPr>
      <t xml:space="preserve"> hektarai</t>
    </r>
  </si>
  <si>
    <r>
      <t xml:space="preserve">Produkto: P.S.2.1034  Naujų ar rekonstruotų pastatų, kurių pirminės energijos paklausa yra bent 20 % mažesnė, nei reikalauja energijos beveik nevartojantis pastatas, plotas, </t>
    </r>
    <r>
      <rPr>
        <i/>
        <sz val="9"/>
        <rFont val="Times New Roman"/>
        <family val="1"/>
      </rPr>
      <t>kvadratiniai metrai</t>
    </r>
  </si>
  <si>
    <r>
      <t>Rezultato: R.S.2.3025 Dviračiams skirtos infrastruktūros metinis naudotojų skaičius,</t>
    </r>
    <r>
      <rPr>
        <i/>
        <sz val="9"/>
        <rFont val="Times New Roman"/>
        <family val="1"/>
      </rPr>
      <t xml:space="preserve"> naudotojai per metus</t>
    </r>
  </si>
  <si>
    <t xml:space="preserve">Priemonė patvirtinta 2024-05-07 d. URPT kolegijos sprendimu Nr. KS(T)-10. Išankstinė sąlyga įgyvendinta, jos įgyvendinimą pagrindžiantys aspektai detalizuoti  ties aukščiau paminėta 1.1.1 Priemone. </t>
  </si>
  <si>
    <t xml:space="preserve">Vadovaujantis atitinkamų Gairių 2.1.2. p. nuostatomis, su URPPl  LT029-01-01-02 Priemone susijusias veiklas -  nestacionarių socialinių paslaugų infrastruktūros modernizavimas ir plėtra, siekiant didinti gyventojų socialinę gerovę, bei socialinių paslaugų įstaigų senyvo amžiaus asmenims infrastruktūros modernizavimas ir plėtra, įgyvendinantys projektai gali būti finansuojami, jei yra įgyvendinta išankstinė sąlyga „Patvirtintose regionų plėtros planų pažangos priemonėse numatytos veiklos, skirtos institucinės globos pertvarkai įgyvendinti, ir iki 2022 m. liepos 1 d. yra parengti ir suderinti su SADM regioniniai socialinių paslaugų ir socialinių paslaugų infrastruktūros, reikalingos institucinės globos pertvarkai įgyvendinti, žemėlapiai“. </t>
  </si>
  <si>
    <t>Priemonė patvirtinta 2024-06-13 d. URPT kolegijos sprendimu Nr. KS(T)-11. Į Priemonės apimtis įtraukti projektai / veiklos atitinka  /  turės atitikti Gairių reikalavimus dėl išankstinių sąlygų PĮP pateikimo metu, kuriuose bus detalizuota būtina informacija apie:
- pripažintas gerąsias praktikas ar tarptautinius standartus, taikomus paslaugos organizavimui;
- pripažintas gerąsias praktikas, tarptautinius standartus ir mokslo įrodymus, taikomus paslaugų turiniui;</t>
  </si>
  <si>
    <t xml:space="preserve">Priemonė patvirtinta 2024-07-19 d. URPT kolegijos sprendimu Nr. KS-12. Išankstinių sąlygų įgyvendinimą įrodantys dokumentai – atitinkamų miestų dalių parengti ir patvirtinti žaliosios infrastruktūros poreikio žemėlapiai, atitinkantys 2.8.1–2.8.3 papunkčiuose nurodytus reikalavimus, bus pateikti URPPl administruojančiajai institucijai (CPVA), kartu su projektų įgyvendinimo planais (PĮP). 
Į Priemonės apimtis įtraukti atitinkami Anykščių ir Zarasų rajonų savivaldybių planuojami projektai.  
Anykščių rajono savivaldybės taryba 2024-09-26 d. sprendimu Nr. 1-TS-263 patvirtino Anykščių miesto dalies teritorijos žaliosios infrastruktūros poreikio schemą (žemėlapį), kuris skelbiamas: https://www.anyksciai.lt/doclib/q0fwxmv4nxb85fqjfrh246t4na6m22r1 
Zarasų rajono savivaldybės taryba 2024 -09-23 sprendimu Nr. T-196 patvirtino Teritorijos apribotos Vytauto g., S. Dariaus ir S. Girėno g., K. Būgos g. ir Bažnyčios g. Zarasų mieste žaliosios infrastruktūros poreikio analitinę schemą (žemėlapį).  Sprendimo projektas, kartu su minėtu priedu skelbiamas: https://teisineinformacija.lt/zarasai/document/13212
</t>
  </si>
  <si>
    <t>* Atitinkama URPPl pažangos priemonė nebuvo rengiama, kadangi regiono  savivaldybių gatvėse juodųjų dėmių nenustatyta (šią aplinkybę patvirtina ir Transporto kompetencijų agentūros skelbiamas Nacionalinį juodųjų dėmių žemėlapis:  https://ktti.maps.arcgis.com/apps/webappviewer/index.html?id=83ffa7fa45a8491cb0b802bfb60a3c8a  , pagal kurį juodųjų dėmių ar avaringų vietų regiono savivaldybių gatvėse taip pat nenustatyta). Atsižvelgus į tai, bei vertinant Gairių reikalavimus, galimybės ir poreikio rengti atitinkamą Priemonę nenustatyta. Paaiškėjus naujoms aplinkybės (nustačius juodąsias dėmes) bus svarstomos galimybės rengti atitinkamą URPPl Priemonę</t>
  </si>
  <si>
    <t>Priemonė patvirtinta 2024-08-27 d. URPT kolegijos sprendimu Nr. KS-13. 
Išankstinė sąlyga įgyvendinta. Utenos rajono savivaldybės taryba 2024 m. birželio 27 d. sprendimu Nr. TS-212  patvirtino 2024–2029 m.  Utenos miesto tvarios plėtros strategiją. Planuojamos Priemonės veiklos ir jas įgyvendinantys projektai atitinka 2024–2029 m. Utenos miesto tvarios plėtros strategijos veiksmus.</t>
  </si>
  <si>
    <r>
      <t>3. URPPl identifikuotos problemos „Nepatraukli judumo sistema ir nepakankama gyvenamosios aplinkos kokybė“ (</t>
    </r>
    <r>
      <rPr>
        <i/>
        <sz val="12"/>
        <color theme="1"/>
        <rFont val="Times New Roman"/>
        <family val="1"/>
      </rPr>
      <t>plačiau žr. Utenos regiono esamos situacijos analizės 4. dalį „Susisiekimo, transporto, judumo ir gyvenamosios aplinkos sritis, identifikuota problema, ją nulemiančios priežastys ir įtakojantys veiksniai (rodikliai)</t>
    </r>
    <r>
      <rPr>
        <sz val="12"/>
        <color theme="1"/>
        <rFont val="Times New Roman"/>
        <family val="1"/>
        <charset val="186"/>
      </rPr>
      <t>“) priežastys:
- Nepakankamai išvystyta ir nesaugi susisiekimo infrastruktūra (kaip nustatyta URPPl: neišplėtota dviračių takų sistema, keliones bevarikliu transportu renkasi tik 3 proc. Regiono gyventojų; didesnis nei šalyje žuvusių eismo įvykiuose asmenų skaičius tenkantis 100 tūkst. gyventojų, o eismo saugos priemonių diegimas pagal patvirtintas Gaires galimas tik šalinant juodasiai dėmes, kurių regione neužfiksuota; ženkliai didesnė nei šalyje neasfaltuotų kelių dalis; bendra susisiekimo infrastruktūros būklė yra vienas iš pagrindinių veiksnių kasdieniniams gyventojų susisiekimo poreikiams ir verslo investicinei aplinkai užtikrinti, tačiau URPPl pažymėta, kad esamas gatvių/kelių rekonstrukcijos ir atnaujinimo  tempas yra nepakankamas, nėra numatyta ES lėšomis tinkamų finansuoti priemonių / veiklų, skirtų vietinės reikšmės kelių / gatvių plėtrai ar rekonstrukcijai);
- Nepatraukli, nusidėvėjusi, šiuolaikinių gyventojų poreikių neatitinkanti viešoji infrastruktūra (nustatytą priežastį patvirtina URPPl apibūdinta esama situacija - ženkliai už nusidėvėjimą lėtesnė, viešųjų erdvių, susisiekimo ir kitos inžinierinės infrastruktūros bei komunikacijų, daugiabučių kiemų sutvarkymo sparta ir to nulemti netolygumai tarp atskirų Regiono savivaldybių; nenumatytos kompleksinės priemonės gyvenamosios aplinkos pagerinimui, kompleksiniam daugiabučių kvartalų sutvarkymui; URPPl nustatyta, kad esamas kompleksinis daugiabučių kiemų sutvarkymo tempas yra daugiau kaip du kartus lėtesnis nei turėtų būti; neišspręstos lietaus nuotekų surinkimo problemos).</t>
    </r>
  </si>
  <si>
    <t xml:space="preserve">Priemonė patvirtinta 2024-08-27 d. URPT kolegijos sprendimu Nr. KS-13.
Išankstinė sąlyga įgyvendinta. Funkcinės zonos strategiją Visagino savivaldybės taryba patvirtino 2024 m. birželio 20 d.  sprendimu Nr. TS-105, Ignalinos rajono savivaldybės taryba – 2024 m. birželio 27 d. sprendimu Nr. T-173, Zarasų rajono savivaldybės taryba – 2024 m. birželio 27 d. sprendimu Nr. T-120. Planuojamos Priemonės veiklos ir jas įgyvendinantys projektai atitinka Funkcinės zonos Visagino savivaldybės, Ignalinos ir Zarasų rajonų savivaldybių teritorijose (VIZA) 2024–2029 m. strategijos veiksmus
</t>
  </si>
  <si>
    <t>Priemonė: Socialinio būsto fondo plėtra</t>
  </si>
  <si>
    <t>Priemonė: Ugdymo prieinamumo atskirtį patiriantiems vaikams didinimas</t>
  </si>
  <si>
    <t>Priemonė: Visos dienos mokyklos modelio pritaikymas formalaus ir neformalaus švietimo integracijai</t>
  </si>
  <si>
    <t>Priemonė: Praeityje užterštų ir pažeistų teritorijų tvarkymas</t>
  </si>
  <si>
    <t>Priemonė: Geriamojo vandens tiekimo ir nuotekų tvarkymo paslaugų prieinamumo didinimas</t>
  </si>
  <si>
    <t>Priemonė: Oro taršos prevencijos ir stebėsenos priemonių įgyvendinimo plėtra</t>
  </si>
  <si>
    <t>Priemonė: Žaliosios infrastruktūros plėtra urbanizuotoje aplinkoje</t>
  </si>
  <si>
    <t>Priemonė: Darnaus judumo skatinimas regiono miestuose</t>
  </si>
  <si>
    <t>Priemonė: Utenos miesto patrauklumo didinimas, skatinant investicijas ir kuriant sveiką, jaukią ir tvarią aplinką</t>
  </si>
  <si>
    <t>Priemonė: Funkcinės zonos Anykščių, Molėtų ir Utenos rajonų savivaldybėse (Ežerų Lietuva ) investicinės aplinkos, viešųjų paslaugų prieinamumo ir ekonominio augimo išnaudojant turizmo potencialą skatinimas</t>
  </si>
  <si>
    <t>289
(2029)</t>
  </si>
  <si>
    <t>306
(2029)</t>
  </si>
  <si>
    <t>465
(2029)</t>
  </si>
  <si>
    <t>200
(2029)</t>
  </si>
  <si>
    <t>5
(2029)</t>
  </si>
  <si>
    <t>454
(2029)</t>
  </si>
  <si>
    <t>104
(2029)</t>
  </si>
  <si>
    <t>631
(2029)</t>
  </si>
  <si>
    <t>3 144
(2029)</t>
  </si>
  <si>
    <t>20,37
(2029)</t>
  </si>
  <si>
    <t>531
(2029)</t>
  </si>
  <si>
    <t>18
(2029)</t>
  </si>
  <si>
    <t>15,986
(2029)</t>
  </si>
  <si>
    <t>2,45
(2029)</t>
  </si>
  <si>
    <t>5643,6
(2029)</t>
  </si>
  <si>
    <t>7358
(2029)</t>
  </si>
  <si>
    <t>3,94
(2029)</t>
  </si>
  <si>
    <t>520
(2029)</t>
  </si>
  <si>
    <t>11,60
(2029)</t>
  </si>
  <si>
    <t>545
(2029)</t>
  </si>
  <si>
    <t>7,16
(2029)</t>
  </si>
  <si>
    <t>24 100
(2029)</t>
  </si>
  <si>
    <t>25,24
(2029)</t>
  </si>
  <si>
    <t>8
(2029)</t>
  </si>
  <si>
    <t>25,44
(2029)</t>
  </si>
  <si>
    <t>80,56
(2029)</t>
  </si>
  <si>
    <t>2000
(2029)</t>
  </si>
  <si>
    <t>65,91
(2029)</t>
  </si>
  <si>
    <t>107,42
(2029)</t>
  </si>
  <si>
    <t>858514
(2029)</t>
  </si>
  <si>
    <t>P.S.2.1034  „Naujų ar rekonstruotų pastatų, kurių pirminės energijos paklausa yra bent 20 % mažesnė, nei reikalauja energijos beveik nevartojantis pastatas, plotas“ (kvadratiniai metrai)</t>
  </si>
  <si>
    <t>R.S.2.3039 „Metinis konsoliduotų viešųjų paslaugų vartotojų skaičius“ (vartotojai per metus)</t>
  </si>
  <si>
    <t>3600
(2029)</t>
  </si>
  <si>
    <t>25610
(2029)</t>
  </si>
  <si>
    <t>4,3
(2029)</t>
  </si>
  <si>
    <t>40,24
(2029)</t>
  </si>
  <si>
    <t>17
(2029)</t>
  </si>
  <si>
    <t>149095
(2029)</t>
  </si>
  <si>
    <t>3050
(2029)</t>
  </si>
  <si>
    <t>55013
(2029)</t>
  </si>
  <si>
    <t>52488
(2029)</t>
  </si>
  <si>
    <r>
      <t xml:space="preserve">Rezultato: R.N.2. 5720 Sukurtos arba atkurtos teritorijos, naudojamos ekonominei, rekreacinei ar turizmo paskirčiai, </t>
    </r>
    <r>
      <rPr>
        <i/>
        <sz val="9"/>
        <rFont val="Times New Roman"/>
        <family val="1"/>
      </rPr>
      <t>hektarai</t>
    </r>
  </si>
  <si>
    <t>Rezultato: R.B.2.2052 Rekultivuota žemė, naudojama žaliesiems plotams, socialiniams būstams, ekonominei arba kitai paskirčiai, hektarai</t>
  </si>
  <si>
    <t>147,66
(2029)</t>
  </si>
  <si>
    <r>
      <rPr>
        <b/>
        <sz val="11"/>
        <rFont val="Times New Roman"/>
        <family val="1"/>
      </rPr>
      <t xml:space="preserve">Suplanuota 100 proc. </t>
    </r>
    <r>
      <rPr>
        <sz val="11"/>
        <rFont val="Times New Roman"/>
        <family val="1"/>
      </rPr>
      <t xml:space="preserve">
Regionų plėtros programoje Utenos regionui numatyta 137 568 400,00 Eur ES fondų lėšų, atitinkamai ataskaitinio laikotarpio pabaigoje bendrai suplanuotų ES fondų lėšų vertė sudaro 137 568 394,90  Eur (100 proc.). </t>
    </r>
  </si>
  <si>
    <t>7 358
(2029)</t>
  </si>
  <si>
    <t>2025 M. METŲ ĮGYVENDINIMO ATASKAITA</t>
  </si>
  <si>
    <t>Visų 13 Plane numatytų šios priemonės projektų sutartys yra pasirašytos ir projektai įgyvendinami.</t>
  </si>
  <si>
    <t>Priemonė: LT029-01-03-01 Ugdymo prieinamumo atskirtį patiriantiems vaikams didinimas</t>
  </si>
  <si>
    <t>Priemonė: LT029-01-03-02 Visos dienos mokyklos modelio pritaikymas formalaus ir neformalaus švietimo integracijai</t>
  </si>
  <si>
    <r>
      <t xml:space="preserve"> Priemonė patvirtinta</t>
    </r>
    <r>
      <rPr>
        <u/>
        <sz val="9"/>
        <rFont val="Times New Roman"/>
        <family val="1"/>
      </rPr>
      <t xml:space="preserve"> </t>
    </r>
    <r>
      <rPr>
        <sz val="9"/>
        <rFont val="Times New Roman"/>
        <family val="1"/>
      </rPr>
      <t xml:space="preserve">2023-12-01 URPT  kolegijos sprendimu Nr. KS(T)-54. Į Priemonės apimtis įtraukti projektai atitinka nurodytas išankstinių sąlygų nuostatas. 
</t>
    </r>
  </si>
  <si>
    <t xml:space="preserve">Išankstinės sąlygos Regionų plėtros programoje nenustatytos. </t>
  </si>
  <si>
    <t xml:space="preserve">Netaikoma.
</t>
  </si>
  <si>
    <t>Plane numatyta 11 projektų, 8 sutartys pasirašytos, 2 projektai vertinami.</t>
  </si>
  <si>
    <t>Plane numatyti 6 projektai, visų 6 projektų sutartys yra pasirašytos ir projektai įgyvendinami.</t>
  </si>
  <si>
    <t>Plane numatyta 10 projektų, visų 10 projektų sutartys yra pasirašytos ir projektai įgyvendinami.</t>
  </si>
  <si>
    <t>Plane numatyti 4 projektai, visų 4 projektų sutartys yra pasirašytos ir projektai įgyvendinami.</t>
  </si>
  <si>
    <t>Plane numatytas 1 projektas, kurio sutartis yra pasirašyta ir projektas įgyvendinamas.</t>
  </si>
  <si>
    <t>Plane numatyti 3 projektai, 1 sutartis pasirašyta.</t>
  </si>
  <si>
    <t>Plane numatyta 10 projektų, 7 sutartys pasirašytos (3 projektai, esantys plane, buvo sujungti ir pasirašyta 1 sutartis).</t>
  </si>
  <si>
    <t>Plane numatyti 2 projektai, abi sutartys pasirašytos.</t>
  </si>
  <si>
    <t>Plane numatyta 11 projektų, 6 sutartys pasirašytos,  3 projektas vertinamas.</t>
  </si>
  <si>
    <t>Plane numatyta 12 projektų, 7 sutartys pasirašytos, 1 projekto sutartis ruošiama pasirašyti.</t>
  </si>
  <si>
    <t>Plane numatyta 20 projektų, 12 sutartys pasirašytos, 4 sutarys ruošiamos pasirašymui, 2 projektai vertinami.</t>
  </si>
  <si>
    <t>Plane numatyta 17 projektų,7 sutartys pasirašytos, 1 sutartis ruošiama pasirašyti, 4 projektai vertinami.</t>
  </si>
  <si>
    <t>Plane numatyta 11 projektų, 5 sutartys pasirašytos,  1 projektas vertinimas.</t>
  </si>
  <si>
    <t>32,3
(2024)</t>
  </si>
  <si>
    <t>59
(2024)</t>
  </si>
  <si>
    <t>334,70
(2024)</t>
  </si>
  <si>
    <t>210,24
(2024)</t>
  </si>
  <si>
    <t>71
(2024)</t>
  </si>
  <si>
    <t>69,4
(2024)</t>
  </si>
  <si>
    <t>83,1
(2024)</t>
  </si>
  <si>
    <t>21,0
(2024)</t>
  </si>
  <si>
    <t>64,3
(2024)</t>
  </si>
  <si>
    <t>94,1
(2024-2025 m.m.)</t>
  </si>
  <si>
    <t>75,5
(2024-2025 m.m.)</t>
  </si>
  <si>
    <t>71,6
(2024-2025 m.m.)</t>
  </si>
  <si>
    <t>1,4
(2029)</t>
  </si>
  <si>
    <t>1,9
(2024)</t>
  </si>
  <si>
    <t>74 
(2020)</t>
  </si>
  <si>
    <t>71,5
(2020)</t>
  </si>
  <si>
    <t>0,17
(2024)</t>
  </si>
  <si>
    <t>236
(2025)</t>
  </si>
  <si>
    <t>0,17 
(2025)</t>
  </si>
  <si>
    <t>0,81
(2024)</t>
  </si>
  <si>
    <t>60
(2029)</t>
  </si>
  <si>
    <t>70
(2029)</t>
  </si>
  <si>
    <t>80964
(2029)</t>
  </si>
  <si>
    <r>
      <rPr>
        <b/>
        <sz val="11"/>
        <rFont val="Times New Roman"/>
        <family val="1"/>
      </rPr>
      <t>8,4 proc.</t>
    </r>
    <r>
      <rPr>
        <sz val="11"/>
        <rFont val="Times New Roman"/>
        <family val="1"/>
      </rPr>
      <t xml:space="preserve">
Iki ataskaitinio laikotarpio pabaigos išmokėta ES lėšų dalis siekia 11 590 692,54 Eur arba atitinkamai apie 8,4 proc. nuo Regionų plėtros programoje Utenos regionui numatytų ES lėšų.</t>
    </r>
  </si>
  <si>
    <r>
      <rPr>
        <b/>
        <sz val="11"/>
        <rFont val="Times New Roman"/>
        <family val="1"/>
      </rPr>
      <t>58,2 proc.*</t>
    </r>
    <r>
      <rPr>
        <sz val="11"/>
        <rFont val="Times New Roman"/>
        <family val="1"/>
      </rPr>
      <t xml:space="preserve">
</t>
    </r>
    <r>
      <rPr>
        <b/>
        <sz val="11"/>
        <rFont val="Times New Roman"/>
        <family val="1"/>
      </rPr>
      <t>*Būtina pažymėti</t>
    </r>
    <r>
      <rPr>
        <sz val="11"/>
        <rFont val="Times New Roman"/>
        <family val="1"/>
      </rPr>
      <t xml:space="preserve">, kad iki ataskaitinio laikotarpio pabaigos  viso pasirašyta 101 projekto sutartys, kurių bendra ES lėšų vertė siekia 80 073 551,38 Eur, o dar dėl 7 projektų, kurių bendra ES lėšų vertė siekia 5 483 110,70 Eur, yra priimti atitinkami sprendimai dėl finansavimo skyrimo ir ruošiamos pasirašyti jų sutartys. Atsižvelgiant į tai, laikytina, kad praktiškai sudarytos 108 projektų finansavimo sutartys, kurių bendra  ES lėšų vertė yra didesnė nei 62 proc. nuo Regionų plėtros programoje Utenos regionui numatytų ES lėšų bendros sumos. Taip pat būtina įvertinti ir tai, kad iki ataskaitinio laikotarpio pabaigos viso yra pateikta 120 projektų PĮP, kurių bendra prašoma finansuoti ES lėšų dalis siekia 100 437 415,01 Eur. Įvertinus  bendrą situaciją, galima laikyti, kad per ataskaitinį laikotarpį yra pasiektas 73 proc. ES lėšų sukontraktavimas nuo Utenos regionui Regionų plėtros programoje numatytos ES lėšų dalies.
</t>
    </r>
  </si>
  <si>
    <r>
      <t xml:space="preserve">Poveikio: Asmenys, patiriantys skurdo riziką ar socialinę atskirtį, </t>
    </r>
    <r>
      <rPr>
        <i/>
        <sz val="9"/>
        <rFont val="Times New Roman"/>
        <family val="1"/>
      </rPr>
      <t>procentai</t>
    </r>
  </si>
  <si>
    <r>
      <t xml:space="preserve">Poveikio: Patenkintas socialinio būsto poreikis nuo tokią teisę turinčių asmenų (šeimų) skaičiaus, </t>
    </r>
    <r>
      <rPr>
        <i/>
        <sz val="9"/>
        <rFont val="Times New Roman"/>
        <family val="1"/>
      </rPr>
      <t>procentai</t>
    </r>
  </si>
  <si>
    <r>
      <t xml:space="preserve">Poveikio: Socialines paslaugas gaunančių tikslinės grupės asmenų dalis nuo bendro su skurdo rizika ar socialine atskirtimi susiduriančių gyventojų skaičiaus, </t>
    </r>
    <r>
      <rPr>
        <i/>
        <sz val="9"/>
        <rFont val="Times New Roman"/>
        <family val="1"/>
      </rPr>
      <t>procentai</t>
    </r>
  </si>
  <si>
    <r>
      <t>Poveikio: Prevencinėmis priemonėmis išvengiamas mirtingumas (standartizuotas),</t>
    </r>
    <r>
      <rPr>
        <i/>
        <sz val="9"/>
        <rFont val="Times New Roman"/>
        <family val="1"/>
      </rPr>
      <t xml:space="preserve"> mirusiųjų skaičius 100 tūkst. gyventojų</t>
    </r>
  </si>
  <si>
    <r>
      <t xml:space="preserve">Poveikio: Gydymo priemonėmis išvengiamas mirtingumas, </t>
    </r>
    <r>
      <rPr>
        <i/>
        <sz val="9"/>
        <rFont val="Times New Roman"/>
        <family val="1"/>
      </rPr>
      <t>mirusiųjų skaičius 100 tūkst. gyventojų</t>
    </r>
  </si>
  <si>
    <r>
      <t xml:space="preserve">Poveikio: 3–5 metų vaikų, ugdomų švietimo įstaigose, dalis, </t>
    </r>
    <r>
      <rPr>
        <i/>
        <sz val="9"/>
        <rFont val="Times New Roman"/>
        <family val="1"/>
      </rPr>
      <t>procentai</t>
    </r>
  </si>
  <si>
    <r>
      <t xml:space="preserve">Poveikio: Negalią turinčių mokinių, ugdomų įtraukiuoju būdu bendros paskirties švietimo įstaigose (bendrosiose klasėse), dalis, </t>
    </r>
    <r>
      <rPr>
        <i/>
        <sz val="9"/>
        <rFont val="Times New Roman"/>
        <family val="1"/>
      </rPr>
      <t>procentai</t>
    </r>
  </si>
  <si>
    <r>
      <t xml:space="preserve">Poveikio: Neformaliojo vaikų švietimo galimybėmis pasinaudojusių mokinių dalis (išskyrus ikimokykliniame ir priešmokykliniame ugdyme dalyvaujančius vaikus), </t>
    </r>
    <r>
      <rPr>
        <i/>
        <sz val="9"/>
        <rFont val="Times New Roman"/>
        <family val="1"/>
      </rPr>
      <t>procentai</t>
    </r>
  </si>
  <si>
    <r>
      <t xml:space="preserve">
</t>
    </r>
    <r>
      <rPr>
        <sz val="9"/>
        <rFont val="Times New Roman"/>
        <family val="1"/>
      </rPr>
      <t>289</t>
    </r>
    <r>
      <rPr>
        <strike/>
        <sz val="9"/>
        <rFont val="Times New Roman"/>
        <family val="1"/>
      </rPr>
      <t xml:space="preserve">
</t>
    </r>
    <r>
      <rPr>
        <sz val="9"/>
        <rFont val="Times New Roman"/>
        <family val="1"/>
      </rPr>
      <t>(2029)</t>
    </r>
    <r>
      <rPr>
        <strike/>
        <sz val="9"/>
        <rFont val="Times New Roman"/>
        <family val="1"/>
      </rPr>
      <t xml:space="preserve">
</t>
    </r>
  </si>
  <si>
    <r>
      <rPr>
        <strike/>
        <sz val="9"/>
        <rFont val="Times New Roman"/>
        <family val="1"/>
      </rPr>
      <t xml:space="preserve">
</t>
    </r>
    <r>
      <rPr>
        <sz val="9"/>
        <rFont val="Times New Roman"/>
        <family val="1"/>
      </rPr>
      <t>465
(2029)</t>
    </r>
  </si>
  <si>
    <r>
      <t xml:space="preserve">Priemonė: </t>
    </r>
    <r>
      <rPr>
        <b/>
        <i/>
        <sz val="9"/>
        <rFont val="Times New Roman"/>
        <family val="1"/>
      </rPr>
      <t>Socialinių paslaugų infrastruktūros, būtinos institucinės globos pertvarkos įgyvendinimui, modernizavimas ir plėtra</t>
    </r>
  </si>
  <si>
    <r>
      <t xml:space="preserve">Priemonė: </t>
    </r>
    <r>
      <rPr>
        <b/>
        <i/>
        <sz val="9"/>
        <rFont val="Times New Roman"/>
        <family val="1"/>
      </rPr>
      <t>Nestacionarių socialinių paslaugų ir socialinių paslaugų įstaigų senyvo amžiaus asmenims infrastruktūros modernizavimas ir plėtra</t>
    </r>
  </si>
  <si>
    <r>
      <t xml:space="preserve">Priemonė: </t>
    </r>
    <r>
      <rPr>
        <b/>
        <i/>
        <sz val="9"/>
        <rFont val="Times New Roman"/>
        <family val="1"/>
      </rPr>
      <t>Visuomenės sveikatos paslaugų prieinamumo gerinimas Utenos regione</t>
    </r>
  </si>
  <si>
    <r>
      <t>Priemonė:</t>
    </r>
    <r>
      <rPr>
        <b/>
        <i/>
        <sz val="9"/>
        <rFont val="Times New Roman"/>
        <family val="1"/>
      </rPr>
      <t xml:space="preserve"> Ilgalaikės priežiūros paslaugų plėtra</t>
    </r>
  </si>
  <si>
    <r>
      <rPr>
        <b/>
        <u/>
        <sz val="10"/>
        <rFont val="Times New Roman"/>
        <family val="1"/>
      </rPr>
      <t xml:space="preserve">Tikslas: </t>
    </r>
    <r>
      <rPr>
        <b/>
        <sz val="10"/>
        <rFont val="Times New Roman"/>
        <family val="1"/>
      </rPr>
      <t>Gerinti aplinkos kokybę ir skatinti tvarų judumą</t>
    </r>
  </si>
  <si>
    <r>
      <t xml:space="preserve">Poveikio: Žuvusiųjų keliuose skaičius, </t>
    </r>
    <r>
      <rPr>
        <i/>
        <sz val="9"/>
        <rFont val="Times New Roman"/>
        <family val="1"/>
      </rPr>
      <t>skaičius, tenkantis 1 mln. gyventojų</t>
    </r>
  </si>
  <si>
    <r>
      <t xml:space="preserve">Poveikio: Sunkiai sužeistųjų keliuose skaičius, </t>
    </r>
    <r>
      <rPr>
        <i/>
        <sz val="9"/>
        <rFont val="Times New Roman"/>
        <family val="1"/>
      </rPr>
      <t>skaičius, tenkantis 1 mln. gyventojų</t>
    </r>
  </si>
  <si>
    <r>
      <t xml:space="preserve">Poveikio: Potencialių taršos židinių tankumas 300 gyv./km2 ir didesnio tankumo ir aplinkinėje teritorijoje (iki 2 km.), </t>
    </r>
    <r>
      <rPr>
        <i/>
        <sz val="9"/>
        <rFont val="Times New Roman"/>
        <family val="1"/>
      </rPr>
      <t>vnt./km2</t>
    </r>
  </si>
  <si>
    <r>
      <t xml:space="preserve">Poveikio: Nepralaidžių dangų ir žaliosios infrastruktūros plotų santykis 1 500 gyv./km2 ir didesnio tankumo teritorijoje, </t>
    </r>
    <r>
      <rPr>
        <i/>
        <sz val="9"/>
        <rFont val="Times New Roman"/>
        <family val="1"/>
      </rPr>
      <t>santykis, dešimtainė trupmena</t>
    </r>
  </si>
  <si>
    <r>
      <t xml:space="preserve">Poveikio: Sąvartynuose šalinamų komunalinių atliekų dalis, </t>
    </r>
    <r>
      <rPr>
        <i/>
        <sz val="9"/>
        <rFont val="Times New Roman"/>
        <family val="1"/>
      </rPr>
      <t xml:space="preserve">procentai </t>
    </r>
  </si>
  <si>
    <r>
      <t>Poveikio: Paruoštų pakartotinai naudoti ir perdirbtų komunalinių atliekų dalis,</t>
    </r>
    <r>
      <rPr>
        <i/>
        <sz val="9"/>
        <rFont val="Times New Roman"/>
        <family val="1"/>
      </rPr>
      <t xml:space="preserve"> procentai </t>
    </r>
  </si>
  <si>
    <r>
      <t xml:space="preserve">Poveikio: Priešlaikinės mirtys, priskiriamos ilgalaikiam kietųjų dalelių KD2,5 poveikiui, </t>
    </r>
    <r>
      <rPr>
        <i/>
        <sz val="9"/>
        <rFont val="Times New Roman"/>
        <family val="1"/>
      </rPr>
      <t>mirusiųjų skaičius 100 tūkst. gyventojų</t>
    </r>
  </si>
  <si>
    <r>
      <t>Poveikio: Gyventojų, aprūpinamų geriamojo vandens tiekimo paslaugomis, dalis, palyginti su visais gyventojais,</t>
    </r>
    <r>
      <rPr>
        <i/>
        <sz val="9"/>
        <rFont val="Times New Roman"/>
        <family val="1"/>
      </rPr>
      <t xml:space="preserve"> procentai</t>
    </r>
  </si>
  <si>
    <r>
      <t xml:space="preserve">Poveikio: Gyventojų, aprūpinamų centralizuotai teikiamomis nuotekų tvarkymo paslaugomis, dalis, palyginti su visais gyventojais, </t>
    </r>
    <r>
      <rPr>
        <i/>
        <sz val="9"/>
        <rFont val="Times New Roman"/>
        <family val="1"/>
      </rPr>
      <t>procentai</t>
    </r>
  </si>
  <si>
    <r>
      <t xml:space="preserve">Priemonė: </t>
    </r>
    <r>
      <rPr>
        <b/>
        <i/>
        <sz val="9"/>
        <rFont val="Times New Roman"/>
        <family val="1"/>
      </rPr>
      <t>Rūšiuojamojo atliekų surinkimo skatinimas</t>
    </r>
  </si>
  <si>
    <r>
      <t>Tikslas:</t>
    </r>
    <r>
      <rPr>
        <b/>
        <sz val="10"/>
        <rFont val="Times New Roman"/>
        <family val="1"/>
      </rPr>
      <t xml:space="preserve"> Prisidėti prie investicinės aplinkos patrauklumo ir bendrų turizmo paslaugų vystymo</t>
    </r>
  </si>
  <si>
    <r>
      <t xml:space="preserve">Poveikio: Pridėtinė vertė gamybos sąnaudomis pagal veiklos vykdymo vietą (nefinansinių įmonių), tenkanti vienam dirbančiajam per metus, </t>
    </r>
    <r>
      <rPr>
        <i/>
        <sz val="9"/>
        <rFont val="Times New Roman"/>
        <family val="1"/>
      </rPr>
      <t>tūkst. eurų</t>
    </r>
  </si>
  <si>
    <r>
      <t xml:space="preserve">Poveikio: Gyventojų užimtumo lygis (15–64 metų), </t>
    </r>
    <r>
      <rPr>
        <i/>
        <sz val="9"/>
        <rFont val="Times New Roman"/>
        <family val="1"/>
      </rPr>
      <t>procentai</t>
    </r>
  </si>
  <si>
    <r>
      <t>Priemonė:</t>
    </r>
    <r>
      <rPr>
        <b/>
        <i/>
        <sz val="9"/>
        <rFont val="Times New Roman"/>
        <family val="1"/>
      </rPr>
      <t xml:space="preserve"> VIZA funkcinės zonos ekonominio augimo ir socialinės įtraukties skatinimas, pasitelkiant turimus išteklius</t>
    </r>
  </si>
  <si>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</si>
  <si>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Priemonė patvirtinta 2024-07-19 d. URPT kolegijos sprendimu Nr. KS-12. Išankstinė sąlyga išpildyta parengus ir Gairėse nustatyta tvarka su Sveikatos apsaugos ministerija suderinus  Priemonės pagrindimo aprašą, kuriame buvo integruotas regiono ilgalaikės priežiūros paslaugų savivaldybėse organizavimo ir infrastruktūros, reikalingos ilgalaikės priežiūros paslaugų teikimui, modernizavimo žemėlapis (išteklių ir poreikių analizė), parengtas pagal Gairių 1 priedą.
-2024-07-12 gautas Sveikatos apsaugos ministerijos raštas Nr. 10-2390 „Dėl 2022–2030 metų Utenos regiono plėtros plano pažangos priemonės LT029-01-01-04 „Ilgalaikės priežiūros paslaugų plėtra“ pagrindimo aprašo projekto“, kuriuo ministerija  pritarė Priemonės pagrindimo aprašo projektui, įskaitant ir išankstinės sąlygos įvykdymui. 
-Utenos regiono plėtros tarybos kolegija 2025 m. gruodžio 3 d. sprendimu Nr. KS-12  patikslino  su Sveikatos apsaugos ministerija suderintą  Priemonės pagrindimo aprašą, kuriame integruotas regiono ilgalaikės priežiūros paslaugų savivaldybėse organizavimo ir infrastruktūros, reikalingos ilgalaikės priežiūros paslaugų teikimui, modernizavimo žemėlapis.</t>
  </si>
  <si>
    <r>
      <t>Priemonė patvirtinta 2024-05-07 d. URPT kolegijos sprendimu Nr. KS(T)-10, įtraukiant į priemonės apimtis Visagino savivaldybės planuojamus projektus, o Utenos rajono savivaldybės planuojamais projektais papildyta 2024-06-13 URPT kolegijos sprendimu Nr. KS(T)-11.
1.	Savivaldybių tarybų patvirtinti darnaus judumo mieste planai, kurių parengimas  finansuotas 2014–2020 m. ES fondų lėšomis. 
Išankstinė sąlyga įgyvendinta – patvirtinti Utenos ir Visagino miesto darnaus judumo planai. Visagino savivaldybės tarybos 2017-09-28 sprendimas Nr. TS-192 „Dėl Visagino miesto darnaus  judumo plano patvirtinimo“. Vadovaudamasi Darnaus judumo planų rengimo rekomendacijų, patvirtintų Lietuvos Respublikos susisiekimo ministro 2022 m. gruodžio 27 d. įsakymu Nr. 3-586  „Darnaus judumo planų rengimo rekomendacijų patvirtinimo“, 15 punktu, Lietuvos Respublikos susisiekimo ministerija kartu su Darnaus judumo komisija 2023 m . gruodžio 14 d. raštu Nr. 2-4663 „Dėl Visagino miesto darnaus judumo plano pakeitimo patvirtinimo“ suderino Visagino miesto darnaus judumo plano atnaujintą veiksmų planą ir biudžeto planą. Utenos rajono savivaldybės tarybos 2017-11-30 sprendimas Nr. TS-278 „Dėl Utenos miesto darnaus judumo plano patvirtinimo“. Darnaus judumo mieste planų komisija 2024 m. balandžio 3 d. posėdžio protokolu Nr. 5-39 pritarė planui, kuris buvo atnaujintas, siekiant įvertinti Utenos miesto darnaus judumo plano vykdymą nuo 2017 m. iki 2024 m. ir numatyti veiksmus iki 2033 m. 
P</t>
    </r>
    <r>
      <rPr>
        <sz val="9"/>
        <rFont val="Times New Roman"/>
        <family val="1"/>
      </rPr>
      <t>er 2025 m. ataskaitinį laikotarpį Utenos rajono savivaldybė 2025 m. lapkričio 27 d. sprendimu  Nr. TS-388  “Dėl Utenos rajono savivaldybės tarybos 2017 m. lapkričio 30 d. sprendimo Nr. TS-278 „Dėl Utenos miesto darnaus judumo plano patvirtinimo“  patvirtino Utenos miesto darnaus judumo plano keitimą.</t>
    </r>
    <r>
      <rPr>
        <sz val="9"/>
        <rFont val="Times New Roman"/>
        <family val="1"/>
        <charset val="186"/>
      </rPr>
      <t xml:space="preserve">
2.	Pagal Lietuvos Respublikos alternatyviųjų degalų įstatymo nuostatas parengtas ir patvirtintas viešųjų ir pusiau viešųjų elektromobilių įkrovimo prieigų vietinės reikšmės keliuose planas iki 2030 m. 
Išankstinė sąlyga įgyvendinta. Visagino savivaldybės tarybos 2022-02-18 sprendimu Nr. TS-22 „Dėl Visagino savivaldybės elektromobilių įkrovimo stotelių plėtros plano iki 2030 metų patvirtinimo“ patvirtintas Visagino savivaldybės elektromobilių įkrovimo stotelių plėtros planas. Utenos rajono savivaldybės tarybos 2016-08-25 sprendimu Nr. TS-245 patvirtintas ir 2021-11-25 sprendimu Nr. TS-305 atnaujintas Elektromobilių įkrovimo prieigų planas Utenos rajono savivaldybėje. Atkreiptinas dėmesys, kad šios Priemonės apimtyse nenumatoma įgyvendinti elektromobilių įkrovimo stotelių įrengimo veiklų tiek Visagino, tiek ir Utenos miestuose.</t>
    </r>
  </si>
  <si>
    <t xml:space="preserve">Priemonė patvirtinta 2024-08-27 d. URPT kolegijos sprendimu Nr. KS-13.
Išankstinė sąlyga įgyvendinta. Funkcinės zonos Anykščių, Molėtų ir Utenos rajonų savivaldybėse (Ežerų Lietuva) 2024–2029 m. strategija patvirtinta Anykščių rajono savivaldybės tarybos 2024 m. birželio 28  d.sprendimu Nr. 1-TS-195, Molėtų rajono savivaldybės tarybos 2024 m. birželio 27 d. sprendimu Nr. B1-155, Utenos rajono savivaldybės tarybos 2024 m. birželio 27 sprendimu Nr. TS-211. Planuojamos Priemonės veiklos ir jas įgyvendinantys projektai atitinka Funkcinės zonos strategijos veiksmus
Ataskaitiniu 2025 m. laikotarpiu priimti  sprendimai dėl strategijos priedo „Planuojamų 2024 -2029 m. funkcinės zonos Anykščių, Molėtų ir Utenos rajonų savivaldybėse (Ežerų Lietuva) strategijos įgyvendinimo veiksmų planas“ pakeitimo, jį išdėstant nauja redakcija: Anykščių rajono savivaldybės 2025m. balandžio 25 d. sprendimas Nr. 1-TS-159, Molėtų rajono savivaldybės tarybos 2025 m. balandžio 24 d. sprendimas Nr. B1-105 ir Utenos rajono savivaldybės tarybos 2025 m. balandžio 24 d. sprendimas Nr. TS-150.  </t>
  </si>
  <si>
    <t xml:space="preserve"> Priemonė  patvirtinta 2023-12-28 URPT kolegijos sprendimu Nr. KS(T)-58. Į Priemonės apimtis įtraukti projektai atitinka (atitiks PĮP pateikimo metu) nurodytas išankstinių sąlygų nuostatas (parengtuose geriamojo vandens tiekimo ir nuotekų tvarkymo infrastruktūros plėtros planuose numatytos geriamojo vandens tiekimo ir nuotekų tvarkymo plėtros priemonės ir sprendiniai gyvenamosios vietovės lygiu):
- Anykščių rajono vandens tiekimo ir nuotekų tvarkymo infrastruktūros plėtros specialųjį planą, skelbiamą https://www.anyksciuvandenys.lt/uploads/Planavimas/2021_Pletros_spec_plano_keit.pdf ;
- Molėtų rajono savivaldybės vandens tiekimo ir nuotekų tvarkymo infrastruktūros plėtros specialųjį planą, patvirtintą Molėtų rajono savivaldybės tarybos 2021-02-25 sprendimu Nr. B1-42;
- Utenos rajono vandens tiekimo ir nuotekų tvarkymo infrastruktūros plėtros specialųjį planą, patvirtintą Utenos rajono savivaldybės tarybos 2022 m. kovo 24 d. sprendimu Nr. TS-94;
- Zarasų vandens tiekimo ir nuotekų tvarkymo infrastruktūros plėtros specialųjį planą, patvirtintą Zarasų rajono savivaldybės tarybos 2010 m. gruodžio 10 d. sprendimu Nr. T-231. 
 Iki 2025 m. ataskaitinio laikotarpio pabaigos: 
-Zarasų rajono savivaldybės taryba 2025 m. lapkričio 27 d. sprendimu Nr. T-193. „Dėl Zarasų rajono savivaldybės infrastruktūros plėtros įmokos mokėjimo ir atleidimo nuo jos mokėjimo tvarkos patvirtinimo“ patikslino vandens tiekimo ir nuotekų tvarkymo infrastruktūros plėtros specialųjį planą;
 -Anykščių rajono savivaldybė 2025 m. kovo 27 d. sprendimu  Nr. 1-TS-91 “Dėl Anykščių rajono vandens tiekimo ir nuotekų tvarkymo infrastruktūros plėtros specialiojo plano keitimo koregavimo patvirtinimo“ patikslino vandens tiekimo ir nuotekų tvarkymo infrastruktūros plėtros specialųjį planą.</t>
  </si>
  <si>
    <t xml:space="preserve"> Priemonė patvirtinta 2023-12-15 URPT  kolegijos sprendimu Nr. KS(T)-56. Į Priemonės apimtis įtraukti projektai / veiklos atitinka  nurodytas išankstinių sąlygų nuostatas, t. y.: 
- Utenos regiono atliekų prevencijos ir tvarkymo 2021–2027 m. planą, patvirtintą Utenos regiono plėtros tarybos 2023 m. liepos 21 d. sprendimu Nr. KS(T)-19;
- Anykščių rajono savivaldybės atliekų prevencijos ir tvarkymo 2021–2027 metų planą, patvirtintą Anykščių rajono savivaldybės tarybos 2023 m. rugsėjo 28 d. sprendimu Nr.1-TS-269;
- Ignalinos rajono savivaldybės atliekų prevencijos ir tvarkymo 2021–2027 metų planą, patvirtintą Ignalinos rajono savivaldybės tarybos 2023 m. rugpjūčio 29 d. sprendimu Nr. T-168;
- Molėtų rajono savivaldybės atliekų prevencijos ir tvarkymo 2021–2027 metų planą, patvirtintą Molėtų rajono savivaldybės tarybos 2023 m. rugsėjo 27 d. sprendimu Nr. B1-198;
- Utenos rajono savivaldybės atliekų prevencijos ir tvarkymo 2021–2027 metų planą, patvirtintą Utenos rajono savivaldybės tarybos 2023 m. rugsėjo 28 d. sprendimu Nr. TS-235;
- Visagino savivaldybės atliekų prevencijos ir tvarkymo 2021–2027 metų planą, patvirtintą Visagino savivaldybės tarybos 2023 m. rugpjūčio 25 d. sprendimu Nr. TS-170;
-Zarasų rajono savivaldybės atliekų prevencijos ir tvarkymo 2021–2027 metų planą, patvirtintą Zarasų rajono savivaldybės tarybos 2023 m. rugpjūčio 31 d. sprendimu Nr. T-177.
</t>
  </si>
  <si>
    <t xml:space="preserve">Priemonė patvirtinta 2023-10-02 Utenos regiono plėtros tarybos (toliau – URPT) kolegijos sprendimu Nr. KS(T)-49.
URPT kolegija 2022 m. spalio 14 d. sprendimu Nr. KS(T)-13 pripažino, kad Regionų plėtros programoje planuojamos Socialinės apsaugos ir darbo ministerijos (toliau – SADM) regioninės pažangos priemonės 09-003-02-02-11 (RE) „Sumažinti pažeidžiamų visuomenės grupių gerovės teritorinius skirtumus“ (toliau – Priemonė) išankstinės sąlygos reikalavimas dėl parengto ir su SADM suderinto Perėjimo nuo institucinės globos prie šeimoje ir bendruomenėje teikiamų paslaugų Utenos regiono žemėlapio (toliau – Žemėlapis) yra įvykdytas. Per ataskaitinį laikotarpį, atsižvelgiant į planuojamų priemonės projektų aktualią informaciją, Žemėlapis 2024-08-27 URPT kolegijos sprendimu Nr. KS-16 buvo patvirtintas patikslinta apimtimi. 
Žemėlapyje numatyti veiksmai yra pilna apimtimi įtraukti į URPPl bei pilnai atitinka parengto ir  SADM suderinto Žemėlapio apimtis. 
Vadovaujantis Gairių nuostatomis išankstinės sąlygos įgyvendino patvirtinimas - SADM  2023-09-21 raštas Nr. SD-3820 (21.1.1 E-22) „Dėl išankstinių sąlygų”.
-Utenos regiono plėtros tarybos kolegija 2025 m. rugpjūčio 29 d. sprendimu   Nr.   KS-9    patvirtino atnaujintą Perėjimo nuo institucinės globos prie šeimoje ir bendruomenėje teikiamų paslaugų Utenos regiono žemėlapį. 
</t>
  </si>
  <si>
    <t>2026 m. sausio  d. sprendimu Nr. 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</si>
</sst>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Calibri"/>
      <family val="2"/>
      <charset val="186"/>
      <scheme val="minor"/>
    </font>
    <font>
      <sz val="11"/>
      <name val="Calibri"/>
      <family val="2"/>
      <charset val="186"/>
      <scheme val="minor"/>
    </font>
    <font>
      <sz val="12"/>
      <name val="Times New Roman"/>
      <family val="1"/>
      <charset val="186"/>
    </font>
    <font>
      <sz val="12"/>
      <color theme="1"/>
      <name val="Times New Roman"/>
      <family val="1"/>
      <charset val="186"/>
    </font>
    <font>
      <b/>
      <sz val="12"/>
      <color theme="1"/>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u/>
      <sz val="12"/>
      <color theme="1"/>
      <name val="Times New Roman"/>
      <family val="1"/>
      <charset val="186"/>
    </font>
    <font>
      <b/>
      <sz val="12"/>
      <color rgb="FFFF0000"/>
      <name val="Times New Roman"/>
      <family val="1"/>
      <charset val="186"/>
    </font>
    <font>
      <i/>
      <sz val="9"/>
      <color theme="0" tint="-0.499984740745262"/>
      <name val="Times New Roman"/>
      <family val="1"/>
      <charset val="186"/>
    </font>
    <font>
      <sz val="11"/>
      <color theme="1"/>
      <name val="Times New Roman"/>
      <family val="1"/>
      <charset val="186"/>
    </font>
    <font>
      <i/>
      <sz val="11"/>
      <color theme="0" tint="-0.499984740745262"/>
      <name val="Times New Roman"/>
      <family val="1"/>
      <charset val="186"/>
    </font>
    <font>
      <i/>
      <sz val="12"/>
      <color theme="0" tint="-0.499984740745262"/>
      <name val="Times New Roman"/>
      <family val="1"/>
      <charset val="186"/>
    </font>
    <font>
      <b/>
      <sz val="9"/>
      <color theme="0" tint="-0.499984740745262"/>
      <name val="Times New Roman"/>
      <family val="1"/>
      <charset val="186"/>
    </font>
    <font>
      <sz val="9"/>
      <name val="Times New Roman"/>
      <family val="1"/>
    </font>
    <font>
      <b/>
      <sz val="9"/>
      <name val="Times New Roman"/>
      <family val="1"/>
    </font>
    <font>
      <i/>
      <sz val="9"/>
      <name val="Times New Roman"/>
      <family val="1"/>
    </font>
    <font>
      <b/>
      <sz val="11"/>
      <color theme="1"/>
      <name val="Times New Roman"/>
      <family val="1"/>
    </font>
    <font>
      <b/>
      <sz val="10"/>
      <name val="Times New Roman"/>
      <family val="1"/>
    </font>
    <font>
      <u/>
      <sz val="9"/>
      <name val="Times New Roman"/>
      <family val="1"/>
    </font>
    <font>
      <sz val="8"/>
      <name val="Calibri"/>
      <family val="2"/>
      <charset val="186"/>
      <scheme val="minor"/>
    </font>
    <font>
      <i/>
      <sz val="12"/>
      <color theme="1"/>
      <name val="Times New Roman"/>
      <family val="1"/>
    </font>
    <font>
      <sz val="11"/>
      <name val="Times New Roman"/>
      <family val="1"/>
    </font>
    <font>
      <b/>
      <sz val="11"/>
      <name val="Times New Roman"/>
      <family val="1"/>
    </font>
    <font>
      <i/>
      <sz val="9"/>
      <name val="Times New Roman"/>
      <family val="1"/>
      <charset val="186"/>
    </font>
    <font>
      <sz val="11"/>
      <color theme="1"/>
      <name val="Times New Roman"/>
      <family val="1"/>
    </font>
    <font>
      <b/>
      <u/>
      <sz val="10"/>
      <name val="Times New Roman"/>
      <family val="1"/>
    </font>
    <font>
      <i/>
      <sz val="11"/>
      <name val="Calibri"/>
      <family val="2"/>
      <charset val="186"/>
      <scheme val="minor"/>
    </font>
    <font>
      <strike/>
      <sz val="9"/>
      <name val="Times New Roman"/>
      <family val="1"/>
    </font>
    <font>
      <b/>
      <i/>
      <sz val="9"/>
      <name val="Times New Roman"/>
      <family val="1"/>
    </font>
    <font>
      <b/>
      <i/>
      <sz val="9"/>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8" fillId="0" borderId="0"/>
  </cellStyleXfs>
  <cellXfs count="210">
    <xf numFmtId="0" fontId="0" fillId="0" borderId="0" xfId="0"/>
    <xf numFmtId="0" fontId="1" fillId="0" borderId="0" xfId="0" applyFont="1"/>
    <xf numFmtId="0" fontId="3" fillId="0" borderId="0" xfId="0" applyFont="1"/>
    <xf numFmtId="0" fontId="2" fillId="0" borderId="0" xfId="0" applyFont="1" applyAlignment="1">
      <alignment vertical="center"/>
    </xf>
    <xf numFmtId="0" fontId="4" fillId="0" borderId="0" xfId="0" applyFont="1"/>
    <xf numFmtId="0" fontId="5" fillId="0" borderId="0" xfId="0" applyFont="1" applyAlignment="1">
      <alignment vertical="center"/>
    </xf>
    <xf numFmtId="0" fontId="6"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6" fillId="2" borderId="2" xfId="1" applyFont="1" applyFill="1" applyBorder="1" applyAlignment="1">
      <alignment horizontal="center" vertical="center" wrapText="1"/>
    </xf>
    <xf numFmtId="0" fontId="7" fillId="2" borderId="1" xfId="0" applyFont="1" applyFill="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center" vertical="center"/>
    </xf>
    <xf numFmtId="0" fontId="6" fillId="2" borderId="1" xfId="0" applyFont="1" applyFill="1" applyBorder="1" applyAlignment="1">
      <alignment horizontal="center" vertical="center" wrapText="1"/>
    </xf>
    <xf numFmtId="0" fontId="6" fillId="2" borderId="1" xfId="1" applyFont="1" applyFill="1" applyBorder="1" applyAlignment="1">
      <alignment horizontal="center" vertical="center" wrapText="1"/>
    </xf>
    <xf numFmtId="0" fontId="11" fillId="0" borderId="0" xfId="0" applyFont="1" applyAlignment="1">
      <alignment vertical="center"/>
    </xf>
    <xf numFmtId="0" fontId="14" fillId="0" borderId="0" xfId="0" applyFont="1" applyAlignment="1">
      <alignment vertical="center"/>
    </xf>
    <xf numFmtId="0" fontId="13" fillId="0" borderId="0" xfId="0" applyFont="1"/>
    <xf numFmtId="0" fontId="2" fillId="0" borderId="0" xfId="0" applyFont="1"/>
    <xf numFmtId="0" fontId="2" fillId="0" borderId="0" xfId="0"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17" fillId="0" borderId="2" xfId="0" applyFont="1" applyBorder="1" applyAlignment="1">
      <alignment vertical="center" wrapText="1"/>
    </xf>
    <xf numFmtId="0" fontId="17"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left" vertical="center" wrapText="1"/>
    </xf>
    <xf numFmtId="0" fontId="6"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2" borderId="8"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20" fillId="3" borderId="3" xfId="0" applyFont="1" applyFill="1" applyBorder="1" applyAlignment="1">
      <alignment horizontal="center" vertical="center"/>
    </xf>
    <xf numFmtId="4" fontId="20" fillId="3" borderId="3" xfId="0" applyNumberFormat="1" applyFont="1" applyFill="1" applyBorder="1"/>
    <xf numFmtId="0" fontId="17" fillId="0" borderId="1" xfId="0" applyFont="1" applyBorder="1" applyAlignment="1">
      <alignment horizontal="center" vertical="center" wrapText="1"/>
    </xf>
    <xf numFmtId="0" fontId="17" fillId="0" borderId="2" xfId="0" applyFont="1" applyBorder="1" applyAlignment="1">
      <alignment horizontal="left" vertical="top" wrapText="1"/>
    </xf>
    <xf numFmtId="0" fontId="17" fillId="0" borderId="2" xfId="0" applyFont="1" applyBorder="1" applyAlignment="1">
      <alignment horizontal="left" vertical="center" wrapText="1"/>
    </xf>
    <xf numFmtId="0" fontId="17" fillId="2" borderId="8" xfId="0" applyFont="1" applyFill="1" applyBorder="1" applyAlignment="1">
      <alignment horizontal="center" vertical="center" wrapText="1"/>
    </xf>
    <xf numFmtId="0" fontId="17" fillId="2" borderId="2" xfId="0" applyFont="1" applyFill="1" applyBorder="1" applyAlignment="1">
      <alignment horizontal="left" vertical="center" wrapText="1"/>
    </xf>
    <xf numFmtId="0" fontId="17" fillId="2" borderId="2" xfId="0" applyFont="1" applyFill="1" applyBorder="1" applyAlignment="1">
      <alignment horizontal="center" vertical="center" wrapText="1"/>
    </xf>
    <xf numFmtId="0" fontId="17" fillId="2" borderId="2" xfId="0" applyFont="1" applyFill="1" applyBorder="1" applyAlignment="1">
      <alignment horizontal="left" vertical="top" wrapText="1"/>
    </xf>
    <xf numFmtId="0" fontId="17" fillId="2" borderId="1"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17" fillId="0" borderId="3" xfId="0" applyFont="1" applyBorder="1" applyAlignment="1">
      <alignment horizontal="left" vertical="center" wrapText="1"/>
    </xf>
    <xf numFmtId="0" fontId="19" fillId="0" borderId="2" xfId="0" applyFont="1" applyBorder="1" applyAlignment="1">
      <alignment horizontal="left" vertical="center" wrapText="1"/>
    </xf>
    <xf numFmtId="0" fontId="18" fillId="0" borderId="8" xfId="0" applyFont="1" applyBorder="1" applyAlignment="1">
      <alignment horizontal="left" vertical="center" wrapText="1"/>
    </xf>
    <xf numFmtId="0" fontId="18" fillId="0" borderId="2" xfId="0" applyFont="1" applyBorder="1" applyAlignment="1">
      <alignment horizontal="left" vertical="center" wrapText="1"/>
    </xf>
    <xf numFmtId="0" fontId="9" fillId="0" borderId="2" xfId="0" applyFont="1" applyBorder="1" applyAlignment="1">
      <alignment horizontal="center" vertical="center" wrapText="1"/>
    </xf>
    <xf numFmtId="0" fontId="9" fillId="0" borderId="1" xfId="0" applyFont="1" applyBorder="1" applyAlignment="1">
      <alignment horizontal="left" vertical="center" wrapText="1"/>
    </xf>
    <xf numFmtId="0" fontId="18" fillId="0" borderId="1" xfId="0" applyFont="1" applyBorder="1" applyAlignment="1">
      <alignment horizontal="left" vertical="center" wrapText="1"/>
    </xf>
    <xf numFmtId="0" fontId="1" fillId="0" borderId="0" xfId="0" applyFont="1" applyAlignment="1">
      <alignment horizontal="center" vertical="center"/>
    </xf>
    <xf numFmtId="0" fontId="5" fillId="0" borderId="0" xfId="0" applyFont="1"/>
    <xf numFmtId="0" fontId="6" fillId="0" borderId="2" xfId="0" applyFont="1" applyBorder="1" applyAlignment="1">
      <alignment horizontal="center" vertical="center" wrapText="1"/>
    </xf>
    <xf numFmtId="0" fontId="6" fillId="2" borderId="6" xfId="1"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28" fillId="0" borderId="0" xfId="0" applyFont="1"/>
    <xf numFmtId="0" fontId="6" fillId="0" borderId="9" xfId="1" applyFont="1" applyBorder="1" applyAlignment="1">
      <alignment horizontal="center" vertical="center" wrapText="1"/>
    </xf>
    <xf numFmtId="0" fontId="6" fillId="0" borderId="1" xfId="1" applyFont="1" applyBorder="1" applyAlignment="1">
      <alignment horizontal="center" vertical="center" wrapText="1"/>
    </xf>
    <xf numFmtId="0" fontId="6" fillId="0" borderId="2" xfId="1" applyFont="1" applyBorder="1" applyAlignment="1">
      <alignment horizontal="center" vertical="center" wrapText="1"/>
    </xf>
    <xf numFmtId="0" fontId="9" fillId="0" borderId="1" xfId="0" applyFont="1" applyBorder="1" applyAlignment="1">
      <alignment horizontal="center" vertical="center" wrapText="1"/>
    </xf>
    <xf numFmtId="0" fontId="17" fillId="2" borderId="2" xfId="0" applyFont="1" applyFill="1" applyBorder="1" applyAlignment="1">
      <alignment vertical="center" wrapText="1"/>
    </xf>
    <xf numFmtId="0" fontId="17" fillId="0" borderId="1" xfId="0" applyFont="1" applyBorder="1" applyAlignment="1">
      <alignment horizontal="left" vertical="center" wrapText="1"/>
    </xf>
    <xf numFmtId="0" fontId="9" fillId="2" borderId="1" xfId="0" applyFont="1" applyFill="1" applyBorder="1" applyAlignment="1">
      <alignment horizontal="left" vertical="center" wrapText="1"/>
    </xf>
    <xf numFmtId="0" fontId="6" fillId="2" borderId="8"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left" vertical="top" wrapText="1"/>
    </xf>
    <xf numFmtId="4" fontId="26" fillId="3" borderId="3" xfId="0" applyNumberFormat="1" applyFont="1" applyFill="1" applyBorder="1"/>
    <xf numFmtId="0" fontId="17" fillId="2" borderId="3" xfId="0" applyFont="1" applyFill="1" applyBorder="1" applyAlignment="1">
      <alignment horizontal="center" vertical="center" wrapText="1"/>
    </xf>
    <xf numFmtId="0" fontId="17" fillId="2" borderId="3" xfId="0" applyFont="1" applyFill="1" applyBorder="1" applyAlignment="1">
      <alignment horizontal="left" vertical="center" wrapText="1"/>
    </xf>
    <xf numFmtId="164" fontId="0" fillId="0" borderId="0" xfId="0" applyNumberFormat="1"/>
    <xf numFmtId="0" fontId="18" fillId="2" borderId="1" xfId="0" applyFont="1" applyFill="1" applyBorder="1" applyAlignment="1">
      <alignment horizontal="center" vertical="center" wrapText="1"/>
    </xf>
    <xf numFmtId="4" fontId="18" fillId="0" borderId="8" xfId="0" applyNumberFormat="1" applyFont="1" applyBorder="1" applyAlignment="1">
      <alignment horizontal="center" vertical="center" wrapText="1"/>
    </xf>
    <xf numFmtId="0" fontId="31" fillId="2" borderId="2" xfId="0" applyFont="1" applyFill="1" applyBorder="1" applyAlignment="1">
      <alignment horizontal="center" vertical="center" wrapText="1"/>
    </xf>
    <xf numFmtId="4" fontId="18" fillId="2" borderId="8" xfId="0" applyNumberFormat="1" applyFont="1" applyFill="1" applyBorder="1" applyAlignment="1">
      <alignment horizontal="center" vertical="center" wrapText="1"/>
    </xf>
    <xf numFmtId="0" fontId="1" fillId="2" borderId="0" xfId="0" applyFont="1" applyFill="1"/>
    <xf numFmtId="0" fontId="1" fillId="0" borderId="7" xfId="0" applyFont="1" applyBorder="1"/>
    <xf numFmtId="0" fontId="17" fillId="2" borderId="1" xfId="0" applyFont="1" applyFill="1" applyBorder="1" applyAlignment="1">
      <alignment vertical="center" wrapText="1"/>
    </xf>
    <xf numFmtId="0" fontId="17" fillId="2" borderId="0" xfId="0" applyFont="1" applyFill="1" applyAlignment="1">
      <alignment horizontal="center" vertical="center" wrapText="1"/>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3" xfId="0" applyFont="1" applyFill="1" applyBorder="1" applyAlignment="1">
      <alignment horizontal="center" vertical="center" wrapText="1"/>
    </xf>
    <xf numFmtId="4" fontId="19" fillId="2" borderId="1" xfId="0" applyNumberFormat="1" applyFont="1" applyFill="1" applyBorder="1" applyAlignment="1">
      <alignment horizontal="center" vertical="center" wrapText="1"/>
    </xf>
    <xf numFmtId="4" fontId="19" fillId="2" borderId="8"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4" fontId="17" fillId="2" borderId="1" xfId="0" applyNumberFormat="1" applyFont="1" applyFill="1" applyBorder="1" applyAlignment="1">
      <alignment horizontal="center" vertical="center" wrapText="1"/>
    </xf>
    <xf numFmtId="4" fontId="17" fillId="2" borderId="8" xfId="0" applyNumberFormat="1" applyFont="1" applyFill="1" applyBorder="1" applyAlignment="1">
      <alignment horizontal="center" vertical="center" wrapText="1"/>
    </xf>
    <xf numFmtId="4" fontId="17" fillId="2" borderId="3" xfId="0" applyNumberFormat="1" applyFont="1" applyFill="1" applyBorder="1" applyAlignment="1">
      <alignment horizontal="center" vertical="center" wrapText="1"/>
    </xf>
    <xf numFmtId="4" fontId="19" fillId="0" borderId="1" xfId="0" applyNumberFormat="1" applyFont="1" applyBorder="1" applyAlignment="1">
      <alignment horizontal="center" vertical="center"/>
    </xf>
    <xf numFmtId="4" fontId="19" fillId="0" borderId="8" xfId="0" applyNumberFormat="1" applyFont="1" applyBorder="1" applyAlignment="1">
      <alignment horizontal="center" vertical="center"/>
    </xf>
    <xf numFmtId="4" fontId="19" fillId="0" borderId="3" xfId="0" applyNumberFormat="1" applyFont="1" applyBorder="1" applyAlignment="1">
      <alignment horizontal="center" vertical="center"/>
    </xf>
    <xf numFmtId="0" fontId="17" fillId="0" borderId="1" xfId="0" applyFont="1" applyBorder="1" applyAlignment="1">
      <alignment horizontal="left" vertical="center" wrapText="1"/>
    </xf>
    <xf numFmtId="0" fontId="17" fillId="0" borderId="8" xfId="0" applyFont="1" applyBorder="1" applyAlignment="1">
      <alignment horizontal="left" vertical="center" wrapText="1"/>
    </xf>
    <xf numFmtId="0" fontId="18" fillId="2" borderId="1"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8" xfId="0" applyFont="1" applyFill="1" applyBorder="1" applyAlignment="1">
      <alignment horizontal="center" vertical="center" wrapText="1"/>
    </xf>
    <xf numFmtId="4" fontId="19" fillId="0" borderId="1" xfId="0" applyNumberFormat="1" applyFont="1" applyBorder="1" applyAlignment="1">
      <alignment horizontal="center" vertical="center" wrapText="1"/>
    </xf>
    <xf numFmtId="4" fontId="19" fillId="0" borderId="8" xfId="0" applyNumberFormat="1" applyFont="1" applyBorder="1" applyAlignment="1">
      <alignment horizontal="center" vertical="center" wrapText="1"/>
    </xf>
    <xf numFmtId="4" fontId="19" fillId="0" borderId="3" xfId="0" applyNumberFormat="1" applyFont="1" applyBorder="1" applyAlignment="1">
      <alignment horizontal="center" vertical="center" wrapText="1"/>
    </xf>
    <xf numFmtId="0" fontId="17" fillId="0" borderId="3" xfId="0" applyFont="1" applyBorder="1" applyAlignment="1">
      <alignment horizontal="left" vertical="center" wrapText="1"/>
    </xf>
    <xf numFmtId="0" fontId="18" fillId="0" borderId="1"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3"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3" xfId="0" applyFont="1" applyBorder="1" applyAlignment="1">
      <alignment horizontal="center" vertical="center" wrapText="1"/>
    </xf>
    <xf numFmtId="4" fontId="18" fillId="0" borderId="1" xfId="0" applyNumberFormat="1" applyFont="1" applyBorder="1" applyAlignment="1">
      <alignment horizontal="center" vertical="center" wrapText="1"/>
    </xf>
    <xf numFmtId="4" fontId="18" fillId="0" borderId="8" xfId="0" applyNumberFormat="1" applyFont="1" applyBorder="1" applyAlignment="1">
      <alignment horizontal="center" vertical="center" wrapText="1"/>
    </xf>
    <xf numFmtId="0" fontId="9" fillId="0" borderId="1" xfId="0" applyFont="1" applyBorder="1" applyAlignment="1">
      <alignment horizontal="left" vertical="center" wrapText="1"/>
    </xf>
    <xf numFmtId="0" fontId="9" fillId="0" borderId="8" xfId="0" applyFont="1" applyBorder="1" applyAlignment="1">
      <alignment horizontal="left" vertical="center" wrapText="1"/>
    </xf>
    <xf numFmtId="0" fontId="9" fillId="0" borderId="3" xfId="0" applyFont="1" applyBorder="1" applyAlignment="1">
      <alignment horizontal="left" vertical="center" wrapText="1"/>
    </xf>
    <xf numFmtId="4" fontId="21" fillId="2" borderId="1" xfId="0" applyNumberFormat="1" applyFont="1" applyFill="1" applyBorder="1" applyAlignment="1">
      <alignment horizontal="center" vertical="center" wrapText="1"/>
    </xf>
    <xf numFmtId="4" fontId="21" fillId="2" borderId="8" xfId="0" applyNumberFormat="1" applyFont="1" applyFill="1" applyBorder="1" applyAlignment="1">
      <alignment horizontal="center" vertical="center" wrapText="1"/>
    </xf>
    <xf numFmtId="0" fontId="21" fillId="2" borderId="3"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3" xfId="0" applyFont="1" applyFill="1" applyBorder="1" applyAlignment="1">
      <alignment horizontal="left" vertical="center" wrapText="1"/>
    </xf>
    <xf numFmtId="0" fontId="18" fillId="2" borderId="3"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17" fillId="2" borderId="1" xfId="0" applyFont="1" applyFill="1" applyBorder="1" applyAlignment="1">
      <alignment vertical="center" wrapText="1"/>
    </xf>
    <xf numFmtId="0" fontId="1" fillId="2" borderId="3" xfId="0" applyFont="1" applyFill="1" applyBorder="1" applyAlignment="1">
      <alignment vertical="center" wrapText="1"/>
    </xf>
    <xf numFmtId="0" fontId="1" fillId="2" borderId="3" xfId="0" applyFont="1" applyFill="1" applyBorder="1" applyAlignment="1">
      <alignment horizontal="center" vertical="center" wrapText="1"/>
    </xf>
    <xf numFmtId="4" fontId="18" fillId="2" borderId="1" xfId="0" applyNumberFormat="1" applyFont="1" applyFill="1" applyBorder="1" applyAlignment="1">
      <alignment horizontal="center" vertical="center" wrapText="1"/>
    </xf>
    <xf numFmtId="0" fontId="1" fillId="0" borderId="8" xfId="0" applyFont="1" applyBorder="1" applyAlignment="1">
      <alignment horizontal="left" vertical="center" wrapText="1"/>
    </xf>
    <xf numFmtId="0" fontId="1" fillId="0" borderId="3" xfId="0" applyFont="1" applyBorder="1" applyAlignment="1">
      <alignment horizontal="left" vertical="center" wrapText="1"/>
    </xf>
    <xf numFmtId="0" fontId="5" fillId="0" borderId="7" xfId="0" applyFont="1" applyBorder="1" applyAlignment="1">
      <alignment horizontal="left" vertical="center" wrapText="1"/>
    </xf>
    <xf numFmtId="4" fontId="18" fillId="2" borderId="8" xfId="0" applyNumberFormat="1" applyFont="1" applyFill="1" applyBorder="1" applyAlignment="1">
      <alignment horizontal="center" vertical="center" wrapText="1"/>
    </xf>
    <xf numFmtId="4" fontId="18" fillId="2" borderId="3"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6" xfId="1" applyFont="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25" fillId="0" borderId="4" xfId="0" applyFont="1" applyBorder="1" applyAlignment="1">
      <alignment vertical="top" wrapText="1"/>
    </xf>
    <xf numFmtId="0" fontId="25" fillId="0" borderId="5" xfId="0" applyFont="1" applyBorder="1" applyAlignment="1">
      <alignment vertical="top" wrapText="1"/>
    </xf>
    <xf numFmtId="0" fontId="25" fillId="0" borderId="6" xfId="0" applyFont="1" applyBorder="1" applyAlignment="1">
      <alignment vertical="top" wrapText="1"/>
    </xf>
    <xf numFmtId="0" fontId="25" fillId="0" borderId="2" xfId="0" applyFont="1" applyBorder="1" applyAlignment="1">
      <alignment vertical="top" wrapText="1"/>
    </xf>
    <xf numFmtId="0" fontId="7" fillId="2" borderId="1"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0" borderId="2" xfId="0" applyFont="1" applyBorder="1" applyAlignment="1">
      <alignment horizontal="left" vertical="top" wrapText="1"/>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3" xfId="0" applyFont="1" applyFill="1" applyBorder="1" applyAlignment="1">
      <alignment horizontal="center" vertical="center" wrapText="1"/>
    </xf>
    <xf numFmtId="4" fontId="18" fillId="0" borderId="3" xfId="0" applyNumberFormat="1" applyFont="1" applyBorder="1" applyAlignment="1">
      <alignment horizontal="center" vertical="center" wrapText="1"/>
    </xf>
    <xf numFmtId="0" fontId="17" fillId="2" borderId="1" xfId="0" applyFont="1" applyFill="1" applyBorder="1" applyAlignment="1">
      <alignment horizontal="left" vertical="center" wrapText="1"/>
    </xf>
    <xf numFmtId="0" fontId="17" fillId="2" borderId="8" xfId="0" applyFont="1" applyFill="1" applyBorder="1" applyAlignment="1">
      <alignment horizontal="left" vertical="center" wrapText="1"/>
    </xf>
    <xf numFmtId="0" fontId="17" fillId="2" borderId="3" xfId="0" applyFont="1" applyFill="1" applyBorder="1" applyAlignment="1">
      <alignment horizontal="left" vertical="center" wrapText="1"/>
    </xf>
    <xf numFmtId="4" fontId="21" fillId="2" borderId="3" xfId="0" applyNumberFormat="1"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3" xfId="0" applyFont="1" applyBorder="1" applyAlignment="1">
      <alignment horizontal="center" vertical="center" wrapText="1"/>
    </xf>
    <xf numFmtId="4" fontId="27" fillId="2" borderId="1" xfId="0" applyNumberFormat="1" applyFont="1" applyFill="1" applyBorder="1" applyAlignment="1">
      <alignment horizontal="center" vertical="center" wrapText="1"/>
    </xf>
    <xf numFmtId="4" fontId="27" fillId="2" borderId="8" xfId="0" applyNumberFormat="1" applyFont="1" applyFill="1" applyBorder="1" applyAlignment="1">
      <alignment horizontal="center" vertical="center" wrapText="1"/>
    </xf>
    <xf numFmtId="4" fontId="30" fillId="2" borderId="8" xfId="0" applyNumberFormat="1" applyFont="1" applyFill="1" applyBorder="1" applyAlignment="1">
      <alignment horizontal="center" vertical="center" wrapText="1"/>
    </xf>
    <xf numFmtId="4" fontId="30" fillId="2" borderId="3" xfId="0" applyNumberFormat="1" applyFont="1" applyFill="1" applyBorder="1" applyAlignment="1">
      <alignment horizontal="center" vertical="center" wrapText="1"/>
    </xf>
    <xf numFmtId="4" fontId="30" fillId="0" borderId="8" xfId="0" applyNumberFormat="1" applyFont="1" applyBorder="1" applyAlignment="1">
      <alignment horizontal="center" vertical="center" wrapText="1"/>
    </xf>
    <xf numFmtId="4" fontId="30" fillId="0" borderId="3" xfId="0" applyNumberFormat="1" applyFont="1" applyBorder="1" applyAlignment="1">
      <alignment horizontal="center" vertical="center" wrapText="1"/>
    </xf>
    <xf numFmtId="4" fontId="27" fillId="0" borderId="1" xfId="0" applyNumberFormat="1" applyFont="1" applyBorder="1" applyAlignment="1">
      <alignment horizontal="center" vertical="center" wrapText="1"/>
    </xf>
    <xf numFmtId="4" fontId="27" fillId="0" borderId="8"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8"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3" xfId="0" applyFont="1" applyBorder="1" applyAlignment="1">
      <alignment horizontal="center" vertical="center" wrapText="1"/>
    </xf>
    <xf numFmtId="0" fontId="18" fillId="0" borderId="2" xfId="0" applyFont="1" applyBorder="1" applyAlignment="1">
      <alignment horizontal="left" vertical="center" wrapText="1"/>
    </xf>
    <xf numFmtId="0" fontId="18" fillId="0" borderId="1" xfId="0" applyFont="1" applyBorder="1" applyAlignment="1">
      <alignment horizontal="left" vertical="center" wrapText="1"/>
    </xf>
    <xf numFmtId="0" fontId="18" fillId="0" borderId="3" xfId="0" applyFont="1" applyBorder="1" applyAlignment="1">
      <alignment horizontal="left" vertical="center" wrapText="1"/>
    </xf>
    <xf numFmtId="0" fontId="19" fillId="0" borderId="3" xfId="0" applyFont="1" applyBorder="1" applyAlignment="1">
      <alignment horizontal="left" vertical="center" wrapText="1"/>
    </xf>
    <xf numFmtId="0" fontId="6" fillId="0" borderId="2"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0" fontId="3" fillId="0" borderId="4" xfId="0" applyFont="1" applyBorder="1" applyAlignment="1">
      <alignment horizontal="left" wrapText="1"/>
    </xf>
    <xf numFmtId="0" fontId="3" fillId="0" borderId="5" xfId="0" applyFont="1" applyBorder="1" applyAlignment="1">
      <alignment horizontal="left" wrapText="1"/>
    </xf>
    <xf numFmtId="0" fontId="3" fillId="0" borderId="6" xfId="0" applyFont="1" applyBorder="1" applyAlignment="1">
      <alignment horizontal="left" wrapText="1"/>
    </xf>
    <xf numFmtId="0" fontId="2" fillId="0" borderId="2" xfId="0" applyFont="1" applyBorder="1" applyAlignment="1">
      <alignment horizontal="left" vertical="top" wrapText="1"/>
    </xf>
    <xf numFmtId="0" fontId="3" fillId="0" borderId="2" xfId="0" applyFont="1" applyBorder="1" applyAlignment="1">
      <alignment horizontal="left" wrapText="1"/>
    </xf>
    <xf numFmtId="0" fontId="3" fillId="0" borderId="2" xfId="0" applyFont="1" applyBorder="1" applyAlignment="1">
      <alignment horizontal="left"/>
    </xf>
    <xf numFmtId="0" fontId="0" fillId="0" borderId="0" xfId="0" applyFill="1"/>
    <xf numFmtId="0" fontId="25" fillId="0" borderId="0" xfId="0" applyFont="1" applyFill="1"/>
  </cellXfs>
  <cellStyles count="2">
    <cellStyle name="Įprastas" xfId="0" builtinId="0"/>
    <cellStyle name="Įprastas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45"/>
  <sheetViews>
    <sheetView tabSelected="1" zoomScale="90" zoomScaleNormal="90" workbookViewId="0">
      <pane xSplit="9" ySplit="11" topLeftCell="V12" activePane="bottomRight" state="frozen"/>
      <selection pane="topRight" activeCell="J1" sqref="J1"/>
      <selection pane="bottomLeft" activeCell="A15" sqref="A15"/>
      <selection pane="bottomRight" activeCell="Y6" sqref="Y6"/>
    </sheetView>
  </sheetViews>
  <sheetFormatPr defaultColWidth="9.26953125" defaultRowHeight="14.5" x14ac:dyDescent="0.35"/>
  <cols>
    <col min="1" max="1" width="4" customWidth="1"/>
    <col min="2" max="2" width="6" customWidth="1"/>
    <col min="3" max="3" width="15.54296875" customWidth="1"/>
    <col min="4" max="4" width="9.7265625" customWidth="1"/>
    <col min="5" max="5" width="34.7265625" customWidth="1"/>
    <col min="6" max="6" width="10.453125" style="19" customWidth="1"/>
    <col min="7" max="9" width="10.26953125" style="20" customWidth="1"/>
    <col min="10" max="10" width="16.26953125" customWidth="1"/>
    <col min="11" max="11" width="16" customWidth="1"/>
    <col min="12" max="12" width="12" customWidth="1"/>
    <col min="13" max="13" width="15" customWidth="1"/>
    <col min="14" max="14" width="15.26953125" customWidth="1"/>
    <col min="15" max="15" width="14.7265625" customWidth="1"/>
    <col min="16" max="16" width="15.7265625" customWidth="1"/>
    <col min="17" max="17" width="15.26953125" customWidth="1"/>
    <col min="18" max="19" width="14.26953125" customWidth="1"/>
    <col min="20" max="20" width="9.7265625" customWidth="1"/>
    <col min="21" max="21" width="11.26953125" customWidth="1"/>
    <col min="22" max="22" width="28.26953125" customWidth="1"/>
  </cols>
  <sheetData>
    <row r="1" spans="2:23" ht="15.5" x14ac:dyDescent="0.35">
      <c r="B1" s="1"/>
      <c r="C1" s="1"/>
      <c r="D1" s="1"/>
      <c r="E1" s="3"/>
      <c r="F1" s="3"/>
      <c r="G1" s="18"/>
      <c r="H1" s="18"/>
      <c r="I1" s="18"/>
      <c r="J1" s="3"/>
      <c r="K1" s="3"/>
      <c r="L1" s="3"/>
      <c r="M1" s="3"/>
      <c r="N1" s="3"/>
      <c r="O1" s="3"/>
      <c r="P1" s="3"/>
      <c r="Q1" s="15"/>
      <c r="S1" s="16"/>
      <c r="V1" s="57" t="s">
        <v>132</v>
      </c>
    </row>
    <row r="2" spans="2:23" ht="15.5" x14ac:dyDescent="0.35">
      <c r="B2" s="1"/>
      <c r="C2" s="1"/>
      <c r="D2" s="1"/>
      <c r="E2" s="3"/>
      <c r="F2" s="3"/>
      <c r="G2" s="18"/>
      <c r="H2" s="18"/>
      <c r="I2" s="18"/>
      <c r="J2" s="3"/>
      <c r="K2" s="3"/>
      <c r="L2" s="3"/>
      <c r="M2" s="3"/>
      <c r="N2" s="3"/>
      <c r="O2" s="3"/>
      <c r="P2" s="3"/>
      <c r="Q2" s="15"/>
      <c r="S2" s="16"/>
      <c r="V2" s="57" t="s">
        <v>131</v>
      </c>
    </row>
    <row r="3" spans="2:23" ht="15.5" x14ac:dyDescent="0.35">
      <c r="B3" s="1"/>
      <c r="C3" s="1"/>
      <c r="D3" s="1"/>
      <c r="E3" s="3"/>
      <c r="F3" s="3"/>
      <c r="G3" s="18"/>
      <c r="H3" s="18"/>
      <c r="I3" s="18"/>
      <c r="J3" s="3"/>
      <c r="K3" s="3"/>
      <c r="L3" s="3"/>
      <c r="M3" s="3"/>
      <c r="N3" s="3"/>
      <c r="O3" s="3"/>
      <c r="P3" s="3"/>
      <c r="Q3" s="15"/>
      <c r="S3" s="16"/>
      <c r="V3" s="209" t="s">
        <v>427</v>
      </c>
      <c r="W3" s="208"/>
    </row>
    <row r="4" spans="2:23" ht="15.5" x14ac:dyDescent="0.35">
      <c r="B4" s="1"/>
      <c r="C4" s="1"/>
      <c r="D4" s="1"/>
      <c r="E4" s="3"/>
      <c r="F4" s="3"/>
      <c r="G4" s="18"/>
      <c r="H4" s="18"/>
      <c r="I4" s="18"/>
      <c r="J4" s="3"/>
      <c r="K4" s="3"/>
      <c r="L4" s="10" t="s">
        <v>56</v>
      </c>
      <c r="M4" s="3"/>
      <c r="N4" s="3"/>
      <c r="O4" s="3"/>
      <c r="P4" s="3"/>
      <c r="Q4" s="15"/>
      <c r="S4" s="16"/>
    </row>
    <row r="5" spans="2:23" ht="15.5" x14ac:dyDescent="0.35">
      <c r="B5" s="4"/>
      <c r="C5" s="4"/>
      <c r="D5" s="1"/>
      <c r="E5" s="3"/>
      <c r="F5" s="3"/>
      <c r="G5" s="18"/>
      <c r="H5" s="18"/>
      <c r="I5" s="18"/>
      <c r="J5" s="3"/>
      <c r="K5" s="3"/>
      <c r="L5" s="10" t="s">
        <v>346</v>
      </c>
      <c r="M5" s="3"/>
      <c r="N5" s="3"/>
      <c r="O5" s="3"/>
      <c r="P5" s="3"/>
      <c r="Q5" s="3"/>
    </row>
    <row r="6" spans="2:23" ht="15.5" x14ac:dyDescent="0.35">
      <c r="B6" s="4"/>
      <c r="C6" s="4"/>
      <c r="D6" s="1"/>
      <c r="E6" s="3"/>
      <c r="F6" s="3"/>
      <c r="G6" s="18"/>
      <c r="H6" s="18"/>
      <c r="I6" s="18"/>
      <c r="J6" s="3"/>
      <c r="K6" s="3"/>
      <c r="L6" s="11" t="s">
        <v>13</v>
      </c>
      <c r="M6" s="3"/>
      <c r="N6" s="3"/>
      <c r="O6" s="3"/>
      <c r="P6" s="3"/>
      <c r="Q6" s="3"/>
    </row>
    <row r="7" spans="2:23" ht="15" x14ac:dyDescent="0.35">
      <c r="B7" s="133" t="s">
        <v>19</v>
      </c>
      <c r="C7" s="133"/>
      <c r="D7" s="133"/>
      <c r="E7" s="133"/>
      <c r="F7" s="133"/>
      <c r="G7" s="133"/>
      <c r="H7" s="133"/>
      <c r="I7" s="133"/>
      <c r="J7" s="133"/>
      <c r="K7" s="133"/>
      <c r="L7" s="133"/>
      <c r="M7" s="133"/>
      <c r="N7" s="133"/>
      <c r="O7" s="133"/>
      <c r="P7" s="133"/>
      <c r="Q7" s="133"/>
      <c r="R7" s="133"/>
      <c r="S7" s="133"/>
      <c r="T7" s="133"/>
      <c r="U7" s="133"/>
      <c r="V7" s="133"/>
    </row>
    <row r="8" spans="2:23" x14ac:dyDescent="0.35">
      <c r="B8" s="140" t="s">
        <v>15</v>
      </c>
      <c r="C8" s="159" t="s">
        <v>6</v>
      </c>
      <c r="D8" s="152" t="s">
        <v>9</v>
      </c>
      <c r="E8" s="153"/>
      <c r="F8" s="153"/>
      <c r="G8" s="153"/>
      <c r="H8" s="153"/>
      <c r="I8" s="154"/>
      <c r="J8" s="143" t="s">
        <v>28</v>
      </c>
      <c r="K8" s="144"/>
      <c r="L8" s="144"/>
      <c r="M8" s="145"/>
      <c r="N8" s="146" t="s">
        <v>29</v>
      </c>
      <c r="O8" s="147"/>
      <c r="P8" s="147"/>
      <c r="Q8" s="148"/>
      <c r="R8" s="149" t="s">
        <v>30</v>
      </c>
      <c r="S8" s="150"/>
      <c r="T8" s="150"/>
      <c r="U8" s="151"/>
      <c r="V8" s="136" t="s">
        <v>20</v>
      </c>
    </row>
    <row r="9" spans="2:23" x14ac:dyDescent="0.35">
      <c r="B9" s="141"/>
      <c r="C9" s="160"/>
      <c r="D9" s="52"/>
      <c r="E9" s="53"/>
      <c r="F9" s="53"/>
      <c r="G9" s="53"/>
      <c r="H9" s="53"/>
      <c r="I9" s="54"/>
      <c r="J9" s="55"/>
      <c r="K9" s="56"/>
      <c r="L9" s="56"/>
      <c r="M9" s="50"/>
      <c r="N9" s="52"/>
      <c r="O9" s="53"/>
      <c r="P9" s="53"/>
      <c r="Q9" s="51"/>
      <c r="R9" s="58"/>
      <c r="S9" s="56"/>
      <c r="T9" s="56"/>
      <c r="U9" s="50"/>
      <c r="V9" s="137"/>
    </row>
    <row r="10" spans="2:23" ht="69" x14ac:dyDescent="0.35">
      <c r="B10" s="142"/>
      <c r="C10" s="161"/>
      <c r="D10" s="12" t="s">
        <v>1</v>
      </c>
      <c r="E10" s="12" t="s">
        <v>2</v>
      </c>
      <c r="F10" s="9" t="s">
        <v>10</v>
      </c>
      <c r="G10" s="9" t="s">
        <v>12</v>
      </c>
      <c r="H10" s="9" t="s">
        <v>18</v>
      </c>
      <c r="I10" s="9" t="s">
        <v>17</v>
      </c>
      <c r="J10" s="13" t="s">
        <v>3</v>
      </c>
      <c r="K10" s="9" t="s">
        <v>11</v>
      </c>
      <c r="L10" s="9" t="s">
        <v>8</v>
      </c>
      <c r="M10" s="7" t="s">
        <v>21</v>
      </c>
      <c r="N10" s="13" t="s">
        <v>3</v>
      </c>
      <c r="O10" s="9" t="s">
        <v>11</v>
      </c>
      <c r="P10" s="9" t="s">
        <v>8</v>
      </c>
      <c r="Q10" s="7" t="s">
        <v>21</v>
      </c>
      <c r="R10" s="59" t="s">
        <v>3</v>
      </c>
      <c r="S10" s="9" t="s">
        <v>11</v>
      </c>
      <c r="T10" s="9" t="s">
        <v>8</v>
      </c>
      <c r="U10" s="7" t="s">
        <v>21</v>
      </c>
      <c r="V10" s="138"/>
    </row>
    <row r="11" spans="2:23" x14ac:dyDescent="0.35">
      <c r="B11" s="7">
        <v>1</v>
      </c>
      <c r="C11" s="7">
        <v>2</v>
      </c>
      <c r="D11" s="7">
        <v>3</v>
      </c>
      <c r="E11" s="7">
        <v>4</v>
      </c>
      <c r="F11" s="7">
        <v>5</v>
      </c>
      <c r="G11" s="7">
        <v>6</v>
      </c>
      <c r="H11" s="7">
        <v>7</v>
      </c>
      <c r="I11" s="7">
        <v>8</v>
      </c>
      <c r="J11" s="8">
        <v>9</v>
      </c>
      <c r="K11" s="7">
        <v>10</v>
      </c>
      <c r="L11" s="7">
        <v>11</v>
      </c>
      <c r="M11" s="7">
        <v>12</v>
      </c>
      <c r="N11" s="6">
        <v>13</v>
      </c>
      <c r="O11" s="6">
        <v>14</v>
      </c>
      <c r="P11" s="6">
        <v>15</v>
      </c>
      <c r="Q11" s="6">
        <v>16</v>
      </c>
      <c r="R11" s="60">
        <v>17</v>
      </c>
      <c r="S11" s="7">
        <v>18</v>
      </c>
      <c r="T11" s="7">
        <v>19</v>
      </c>
      <c r="U11" s="7">
        <v>20</v>
      </c>
      <c r="V11" s="7">
        <v>21</v>
      </c>
    </row>
    <row r="12" spans="2:23" ht="36" customHeight="1" x14ac:dyDescent="0.35">
      <c r="B12" s="140" t="s">
        <v>7</v>
      </c>
      <c r="C12" s="139" t="s">
        <v>190</v>
      </c>
      <c r="D12" s="82" t="s">
        <v>57</v>
      </c>
      <c r="E12" s="35" t="s">
        <v>391</v>
      </c>
      <c r="F12" s="36" t="s">
        <v>97</v>
      </c>
      <c r="G12" s="36" t="s">
        <v>366</v>
      </c>
      <c r="H12" s="36" t="s">
        <v>36</v>
      </c>
      <c r="I12" s="36" t="s">
        <v>102</v>
      </c>
      <c r="J12" s="118">
        <f t="shared" ref="J12:T12" si="0">J20+J48+J51</f>
        <v>50080798.969999999</v>
      </c>
      <c r="K12" s="118">
        <f t="shared" si="0"/>
        <v>42191278.799999997</v>
      </c>
      <c r="L12" s="118">
        <f t="shared" si="0"/>
        <v>0</v>
      </c>
      <c r="M12" s="118">
        <f t="shared" si="0"/>
        <v>7889520.169999999</v>
      </c>
      <c r="N12" s="118">
        <f t="shared" si="0"/>
        <v>46462630.5</v>
      </c>
      <c r="O12" s="118">
        <f t="shared" si="0"/>
        <v>37592039.200000003</v>
      </c>
      <c r="P12" s="118">
        <f t="shared" si="0"/>
        <v>0</v>
      </c>
      <c r="Q12" s="118">
        <f t="shared" si="0"/>
        <v>8870591.2999999989</v>
      </c>
      <c r="R12" s="118">
        <f t="shared" si="0"/>
        <v>9585675.0500000007</v>
      </c>
      <c r="S12" s="118">
        <f t="shared" si="0"/>
        <v>9585675.0500000007</v>
      </c>
      <c r="T12" s="118">
        <f t="shared" si="0"/>
        <v>0</v>
      </c>
      <c r="U12" s="118">
        <f>U20+U48+U51</f>
        <v>0</v>
      </c>
      <c r="V12" s="171"/>
    </row>
    <row r="13" spans="2:23" ht="36" customHeight="1" x14ac:dyDescent="0.35">
      <c r="B13" s="141"/>
      <c r="C13" s="126"/>
      <c r="D13" s="83"/>
      <c r="E13" s="35" t="s">
        <v>392</v>
      </c>
      <c r="F13" s="36" t="s">
        <v>98</v>
      </c>
      <c r="G13" s="36" t="s">
        <v>367</v>
      </c>
      <c r="H13" s="36" t="s">
        <v>103</v>
      </c>
      <c r="I13" s="36" t="s">
        <v>104</v>
      </c>
      <c r="J13" s="119"/>
      <c r="K13" s="119"/>
      <c r="L13" s="119"/>
      <c r="M13" s="119"/>
      <c r="N13" s="119"/>
      <c r="O13" s="119"/>
      <c r="P13" s="119"/>
      <c r="Q13" s="119"/>
      <c r="R13" s="119"/>
      <c r="S13" s="119"/>
      <c r="T13" s="119"/>
      <c r="U13" s="119"/>
      <c r="V13" s="172"/>
    </row>
    <row r="14" spans="2:23" ht="46" x14ac:dyDescent="0.35">
      <c r="B14" s="141"/>
      <c r="C14" s="126"/>
      <c r="D14" s="83"/>
      <c r="E14" s="35" t="s">
        <v>393</v>
      </c>
      <c r="F14" s="36" t="s">
        <v>99</v>
      </c>
      <c r="G14" s="36" t="s">
        <v>232</v>
      </c>
      <c r="H14" s="36" t="s">
        <v>41</v>
      </c>
      <c r="I14" s="36" t="s">
        <v>105</v>
      </c>
      <c r="J14" s="126"/>
      <c r="K14" s="126"/>
      <c r="L14" s="126"/>
      <c r="M14" s="126"/>
      <c r="N14" s="126"/>
      <c r="O14" s="126"/>
      <c r="P14" s="126"/>
      <c r="Q14" s="126"/>
      <c r="R14" s="126"/>
      <c r="S14" s="126"/>
      <c r="T14" s="126"/>
      <c r="U14" s="126"/>
      <c r="V14" s="172"/>
    </row>
    <row r="15" spans="2:23" ht="34.5" x14ac:dyDescent="0.35">
      <c r="B15" s="141"/>
      <c r="C15" s="126"/>
      <c r="D15" s="83"/>
      <c r="E15" s="35" t="s">
        <v>394</v>
      </c>
      <c r="F15" s="36" t="s">
        <v>100</v>
      </c>
      <c r="G15" s="36" t="s">
        <v>368</v>
      </c>
      <c r="H15" s="36"/>
      <c r="I15" s="36" t="s">
        <v>201</v>
      </c>
      <c r="J15" s="126"/>
      <c r="K15" s="126"/>
      <c r="L15" s="126"/>
      <c r="M15" s="126"/>
      <c r="N15" s="126"/>
      <c r="O15" s="126"/>
      <c r="P15" s="126"/>
      <c r="Q15" s="126"/>
      <c r="R15" s="126"/>
      <c r="S15" s="126"/>
      <c r="T15" s="126"/>
      <c r="U15" s="126"/>
      <c r="V15" s="172"/>
    </row>
    <row r="16" spans="2:23" ht="39.65" customHeight="1" x14ac:dyDescent="0.35">
      <c r="B16" s="141"/>
      <c r="C16" s="126"/>
      <c r="D16" s="83"/>
      <c r="E16" s="35" t="s">
        <v>395</v>
      </c>
      <c r="F16" s="36" t="s">
        <v>58</v>
      </c>
      <c r="G16" s="36" t="s">
        <v>369</v>
      </c>
      <c r="H16" s="36"/>
      <c r="I16" s="36" t="s">
        <v>236</v>
      </c>
      <c r="J16" s="126"/>
      <c r="K16" s="126"/>
      <c r="L16" s="126"/>
      <c r="M16" s="126"/>
      <c r="N16" s="126"/>
      <c r="O16" s="126"/>
      <c r="P16" s="126"/>
      <c r="Q16" s="126"/>
      <c r="R16" s="126"/>
      <c r="S16" s="126"/>
      <c r="T16" s="126"/>
      <c r="U16" s="126"/>
      <c r="V16" s="172"/>
    </row>
    <row r="17" spans="1:22" ht="34.5" x14ac:dyDescent="0.35">
      <c r="B17" s="141"/>
      <c r="C17" s="126"/>
      <c r="D17" s="83"/>
      <c r="E17" s="35" t="s">
        <v>396</v>
      </c>
      <c r="F17" s="36" t="s">
        <v>101</v>
      </c>
      <c r="G17" s="36" t="s">
        <v>375</v>
      </c>
      <c r="H17" s="36"/>
      <c r="I17" s="36" t="s">
        <v>106</v>
      </c>
      <c r="J17" s="126"/>
      <c r="K17" s="126"/>
      <c r="L17" s="126"/>
      <c r="M17" s="126"/>
      <c r="N17" s="126"/>
      <c r="O17" s="126"/>
      <c r="P17" s="126"/>
      <c r="Q17" s="126"/>
      <c r="R17" s="126"/>
      <c r="S17" s="126"/>
      <c r="T17" s="126"/>
      <c r="U17" s="126"/>
      <c r="V17" s="172"/>
    </row>
    <row r="18" spans="1:22" ht="45" customHeight="1" x14ac:dyDescent="0.35">
      <c r="B18" s="141"/>
      <c r="C18" s="126"/>
      <c r="D18" s="83"/>
      <c r="E18" s="35" t="s">
        <v>397</v>
      </c>
      <c r="F18" s="36" t="s">
        <v>381</v>
      </c>
      <c r="G18" s="36" t="s">
        <v>377</v>
      </c>
      <c r="H18" s="36"/>
      <c r="I18" s="36" t="s">
        <v>107</v>
      </c>
      <c r="J18" s="126"/>
      <c r="K18" s="126"/>
      <c r="L18" s="126"/>
      <c r="M18" s="126"/>
      <c r="N18" s="126"/>
      <c r="O18" s="126"/>
      <c r="P18" s="126"/>
      <c r="Q18" s="126"/>
      <c r="R18" s="126"/>
      <c r="S18" s="126"/>
      <c r="T18" s="126"/>
      <c r="U18" s="126"/>
      <c r="V18" s="172"/>
    </row>
    <row r="19" spans="1:22" ht="66" customHeight="1" x14ac:dyDescent="0.35">
      <c r="B19" s="142"/>
      <c r="C19" s="120"/>
      <c r="D19" s="84"/>
      <c r="E19" s="35" t="s">
        <v>398</v>
      </c>
      <c r="F19" s="36" t="s">
        <v>380</v>
      </c>
      <c r="G19" s="36" t="s">
        <v>376</v>
      </c>
      <c r="H19" s="36"/>
      <c r="I19" s="36" t="s">
        <v>40</v>
      </c>
      <c r="J19" s="120"/>
      <c r="K19" s="120"/>
      <c r="L19" s="120"/>
      <c r="M19" s="120"/>
      <c r="N19" s="120"/>
      <c r="O19" s="120"/>
      <c r="P19" s="120"/>
      <c r="Q19" s="120"/>
      <c r="R19" s="120"/>
      <c r="S19" s="120"/>
      <c r="T19" s="120"/>
      <c r="U19" s="120"/>
      <c r="V19" s="173"/>
    </row>
    <row r="20" spans="1:22" s="78" customFormat="1" ht="60.65" customHeight="1" x14ac:dyDescent="0.35">
      <c r="B20" s="140" t="s">
        <v>4</v>
      </c>
      <c r="C20" s="96" t="s">
        <v>96</v>
      </c>
      <c r="D20" s="82" t="s">
        <v>59</v>
      </c>
      <c r="E20" s="67" t="s">
        <v>139</v>
      </c>
      <c r="F20" s="36" t="s">
        <v>202</v>
      </c>
      <c r="G20" s="36">
        <v>0</v>
      </c>
      <c r="H20" s="36"/>
      <c r="I20" s="76" t="s">
        <v>399</v>
      </c>
      <c r="J20" s="130">
        <f t="shared" ref="J20:T20" si="1">J28+J31+J36+J41</f>
        <v>27780604.340000004</v>
      </c>
      <c r="K20" s="130">
        <f t="shared" si="1"/>
        <v>23236113.530000001</v>
      </c>
      <c r="L20" s="130">
        <f t="shared" si="1"/>
        <v>0</v>
      </c>
      <c r="M20" s="130">
        <f t="shared" si="1"/>
        <v>4544490.8099999987</v>
      </c>
      <c r="N20" s="130">
        <f t="shared" si="1"/>
        <v>23489264.340000004</v>
      </c>
      <c r="O20" s="130">
        <f t="shared" si="1"/>
        <v>19212325.740000002</v>
      </c>
      <c r="P20" s="130">
        <f t="shared" si="1"/>
        <v>0</v>
      </c>
      <c r="Q20" s="130">
        <f t="shared" si="1"/>
        <v>4276938.5999999978</v>
      </c>
      <c r="R20" s="130">
        <f t="shared" si="1"/>
        <v>2868039.95</v>
      </c>
      <c r="S20" s="130">
        <f t="shared" si="1"/>
        <v>2868039.95</v>
      </c>
      <c r="T20" s="130">
        <f t="shared" si="1"/>
        <v>0</v>
      </c>
      <c r="U20" s="130"/>
      <c r="V20" s="121"/>
    </row>
    <row r="21" spans="1:22" s="78" customFormat="1" ht="63" customHeight="1" x14ac:dyDescent="0.35">
      <c r="B21" s="141"/>
      <c r="C21" s="97"/>
      <c r="D21" s="83"/>
      <c r="E21" s="67" t="s">
        <v>244</v>
      </c>
      <c r="F21" s="68" t="s">
        <v>202</v>
      </c>
      <c r="G21" s="36">
        <v>0</v>
      </c>
      <c r="H21" s="36"/>
      <c r="I21" s="36" t="s">
        <v>400</v>
      </c>
      <c r="J21" s="97"/>
      <c r="K21" s="97"/>
      <c r="L21" s="97"/>
      <c r="M21" s="97"/>
      <c r="N21" s="97"/>
      <c r="O21" s="97"/>
      <c r="P21" s="97"/>
      <c r="Q21" s="97"/>
      <c r="R21" s="134"/>
      <c r="S21" s="134"/>
      <c r="T21" s="134"/>
      <c r="U21" s="134"/>
      <c r="V21" s="122"/>
    </row>
    <row r="22" spans="1:22" s="78" customFormat="1" ht="34.5" x14ac:dyDescent="0.35">
      <c r="B22" s="141"/>
      <c r="C22" s="97"/>
      <c r="D22" s="83"/>
      <c r="E22" s="67" t="s">
        <v>245</v>
      </c>
      <c r="F22" s="68" t="s">
        <v>203</v>
      </c>
      <c r="G22" s="36">
        <v>0</v>
      </c>
      <c r="H22" s="36"/>
      <c r="I22" s="36" t="s">
        <v>140</v>
      </c>
      <c r="J22" s="97"/>
      <c r="K22" s="97"/>
      <c r="L22" s="97"/>
      <c r="M22" s="97"/>
      <c r="N22" s="97"/>
      <c r="O22" s="97"/>
      <c r="P22" s="97"/>
      <c r="Q22" s="97"/>
      <c r="R22" s="134"/>
      <c r="S22" s="134"/>
      <c r="T22" s="134"/>
      <c r="U22" s="134"/>
      <c r="V22" s="122"/>
    </row>
    <row r="23" spans="1:22" s="78" customFormat="1" ht="52.15" customHeight="1" x14ac:dyDescent="0.35">
      <c r="B23" s="141"/>
      <c r="C23" s="97"/>
      <c r="D23" s="83"/>
      <c r="E23" s="35" t="s">
        <v>237</v>
      </c>
      <c r="F23" s="36" t="s">
        <v>203</v>
      </c>
      <c r="G23" s="36">
        <v>0</v>
      </c>
      <c r="H23" s="36" t="s">
        <v>62</v>
      </c>
      <c r="I23" s="36" t="s">
        <v>143</v>
      </c>
      <c r="J23" s="97"/>
      <c r="K23" s="97"/>
      <c r="L23" s="97"/>
      <c r="M23" s="97"/>
      <c r="N23" s="97"/>
      <c r="O23" s="97"/>
      <c r="P23" s="97"/>
      <c r="Q23" s="97"/>
      <c r="R23" s="134"/>
      <c r="S23" s="134"/>
      <c r="T23" s="134"/>
      <c r="U23" s="134"/>
      <c r="V23" s="122"/>
    </row>
    <row r="24" spans="1:22" s="78" customFormat="1" ht="51.65" customHeight="1" x14ac:dyDescent="0.35">
      <c r="B24" s="141"/>
      <c r="C24" s="97"/>
      <c r="D24" s="83"/>
      <c r="E24" s="35" t="s">
        <v>238</v>
      </c>
      <c r="F24" s="36" t="s">
        <v>203</v>
      </c>
      <c r="G24" s="36">
        <v>0</v>
      </c>
      <c r="H24" s="36" t="s">
        <v>62</v>
      </c>
      <c r="I24" s="36" t="s">
        <v>140</v>
      </c>
      <c r="J24" s="97"/>
      <c r="K24" s="97"/>
      <c r="L24" s="97"/>
      <c r="M24" s="97"/>
      <c r="N24" s="97"/>
      <c r="O24" s="97"/>
      <c r="P24" s="97"/>
      <c r="Q24" s="97"/>
      <c r="R24" s="134"/>
      <c r="S24" s="134"/>
      <c r="T24" s="134"/>
      <c r="U24" s="134"/>
      <c r="V24" s="122"/>
    </row>
    <row r="25" spans="1:22" s="78" customFormat="1" ht="42.65" customHeight="1" x14ac:dyDescent="0.35">
      <c r="B25" s="141"/>
      <c r="C25" s="97"/>
      <c r="D25" s="83"/>
      <c r="E25" s="35" t="s">
        <v>239</v>
      </c>
      <c r="F25" s="36" t="s">
        <v>202</v>
      </c>
      <c r="G25" s="36">
        <v>0</v>
      </c>
      <c r="H25" s="36"/>
      <c r="I25" s="36" t="s">
        <v>140</v>
      </c>
      <c r="J25" s="97"/>
      <c r="K25" s="97"/>
      <c r="L25" s="97"/>
      <c r="M25" s="97"/>
      <c r="N25" s="97"/>
      <c r="O25" s="97"/>
      <c r="P25" s="97"/>
      <c r="Q25" s="97"/>
      <c r="R25" s="134"/>
      <c r="S25" s="134"/>
      <c r="T25" s="134"/>
      <c r="U25" s="134"/>
      <c r="V25" s="122"/>
    </row>
    <row r="26" spans="1:22" s="78" customFormat="1" ht="39.65" customHeight="1" x14ac:dyDescent="0.35">
      <c r="B26" s="141"/>
      <c r="C26" s="97"/>
      <c r="D26" s="83"/>
      <c r="E26" s="35" t="s">
        <v>240</v>
      </c>
      <c r="F26" s="36" t="s">
        <v>202</v>
      </c>
      <c r="G26" s="36">
        <v>0</v>
      </c>
      <c r="H26" s="36"/>
      <c r="I26" s="36" t="s">
        <v>140</v>
      </c>
      <c r="J26" s="97"/>
      <c r="K26" s="97"/>
      <c r="L26" s="97"/>
      <c r="M26" s="97"/>
      <c r="N26" s="97"/>
      <c r="O26" s="97"/>
      <c r="P26" s="97"/>
      <c r="Q26" s="97"/>
      <c r="R26" s="134"/>
      <c r="S26" s="134"/>
      <c r="T26" s="134"/>
      <c r="U26" s="134"/>
      <c r="V26" s="122"/>
    </row>
    <row r="27" spans="1:22" s="78" customFormat="1" ht="45.65" customHeight="1" x14ac:dyDescent="0.35">
      <c r="B27" s="142"/>
      <c r="C27" s="124"/>
      <c r="D27" s="84"/>
      <c r="E27" s="67" t="s">
        <v>246</v>
      </c>
      <c r="F27" s="68" t="s">
        <v>204</v>
      </c>
      <c r="G27" s="36">
        <v>0</v>
      </c>
      <c r="H27" s="36"/>
      <c r="I27" s="36" t="s">
        <v>135</v>
      </c>
      <c r="J27" s="124"/>
      <c r="K27" s="124"/>
      <c r="L27" s="124"/>
      <c r="M27" s="124"/>
      <c r="N27" s="124"/>
      <c r="O27" s="124"/>
      <c r="P27" s="124"/>
      <c r="Q27" s="124"/>
      <c r="R27" s="135"/>
      <c r="S27" s="135"/>
      <c r="T27" s="135"/>
      <c r="U27" s="135"/>
      <c r="V27" s="123"/>
    </row>
    <row r="28" spans="1:22" s="1" customFormat="1" ht="67.150000000000006" customHeight="1" x14ac:dyDescent="0.35">
      <c r="B28" s="65"/>
      <c r="C28" s="140" t="s">
        <v>401</v>
      </c>
      <c r="D28" s="27"/>
      <c r="E28" s="45" t="s">
        <v>139</v>
      </c>
      <c r="F28" s="61" t="s">
        <v>202</v>
      </c>
      <c r="G28" s="31">
        <v>0</v>
      </c>
      <c r="H28" s="61" t="s">
        <v>62</v>
      </c>
      <c r="I28" s="31" t="s">
        <v>300</v>
      </c>
      <c r="J28" s="88">
        <v>13203279.449999999</v>
      </c>
      <c r="K28" s="88">
        <v>11222787.5</v>
      </c>
      <c r="L28" s="88">
        <v>0</v>
      </c>
      <c r="M28" s="85">
        <f>+J28-K28</f>
        <v>1980491.9499999993</v>
      </c>
      <c r="N28" s="85">
        <v>8870025.25</v>
      </c>
      <c r="O28" s="85">
        <v>7502931.4400000004</v>
      </c>
      <c r="P28" s="85">
        <v>0</v>
      </c>
      <c r="Q28" s="85">
        <f>+N28-O28</f>
        <v>1367093.8099999996</v>
      </c>
      <c r="R28" s="91">
        <f>+S28+T28+U28</f>
        <v>1046638.42</v>
      </c>
      <c r="S28" s="85">
        <v>1046638.42</v>
      </c>
      <c r="T28" s="85">
        <v>0</v>
      </c>
      <c r="U28" s="82"/>
      <c r="V28" s="121" t="s">
        <v>353</v>
      </c>
    </row>
    <row r="29" spans="1:22" s="1" customFormat="1" ht="44.65" customHeight="1" x14ac:dyDescent="0.35">
      <c r="B29" s="65" t="s">
        <v>5</v>
      </c>
      <c r="C29" s="175"/>
      <c r="D29" s="27" t="s">
        <v>61</v>
      </c>
      <c r="E29" s="94" t="s">
        <v>148</v>
      </c>
      <c r="F29" s="110" t="s">
        <v>202</v>
      </c>
      <c r="G29" s="110">
        <v>28</v>
      </c>
      <c r="H29" s="110" t="s">
        <v>62</v>
      </c>
      <c r="I29" s="110" t="s">
        <v>301</v>
      </c>
      <c r="J29" s="89"/>
      <c r="K29" s="89"/>
      <c r="L29" s="89"/>
      <c r="M29" s="86"/>
      <c r="N29" s="86"/>
      <c r="O29" s="86"/>
      <c r="P29" s="86"/>
      <c r="Q29" s="86"/>
      <c r="R29" s="92"/>
      <c r="S29" s="86"/>
      <c r="T29" s="86"/>
      <c r="U29" s="83"/>
      <c r="V29" s="131"/>
    </row>
    <row r="30" spans="1:22" s="79" customFormat="1" ht="42.65" customHeight="1" x14ac:dyDescent="0.35">
      <c r="A30" s="1"/>
      <c r="B30" s="66"/>
      <c r="C30" s="176"/>
      <c r="D30" s="28"/>
      <c r="E30" s="103"/>
      <c r="F30" s="112" t="s">
        <v>31</v>
      </c>
      <c r="G30" s="112">
        <v>0</v>
      </c>
      <c r="H30" s="112" t="s">
        <v>62</v>
      </c>
      <c r="I30" s="112" t="s">
        <v>63</v>
      </c>
      <c r="J30" s="90"/>
      <c r="K30" s="90"/>
      <c r="L30" s="90"/>
      <c r="M30" s="87"/>
      <c r="N30" s="87"/>
      <c r="O30" s="87"/>
      <c r="P30" s="87"/>
      <c r="Q30" s="87"/>
      <c r="R30" s="93"/>
      <c r="S30" s="87"/>
      <c r="T30" s="87"/>
      <c r="U30" s="84"/>
      <c r="V30" s="132"/>
    </row>
    <row r="31" spans="1:22" s="1" customFormat="1" ht="61.15" customHeight="1" x14ac:dyDescent="0.35">
      <c r="B31" s="185" t="s">
        <v>134</v>
      </c>
      <c r="C31" s="140" t="s">
        <v>402</v>
      </c>
      <c r="D31" s="186" t="s">
        <v>133</v>
      </c>
      <c r="E31" s="63" t="s">
        <v>244</v>
      </c>
      <c r="F31" s="31" t="s">
        <v>202</v>
      </c>
      <c r="G31" s="31">
        <v>0</v>
      </c>
      <c r="H31" s="31" t="s">
        <v>62</v>
      </c>
      <c r="I31" s="31" t="s">
        <v>302</v>
      </c>
      <c r="J31" s="177">
        <v>9812042.5099999998</v>
      </c>
      <c r="K31" s="177">
        <v>8340236.0999999996</v>
      </c>
      <c r="L31" s="177">
        <v>0</v>
      </c>
      <c r="M31" s="177">
        <f t="shared" ref="M31:M47" si="2">+J31-K31</f>
        <v>1471806.4100000001</v>
      </c>
      <c r="N31" s="177">
        <v>10135628.529999999</v>
      </c>
      <c r="O31" s="177">
        <v>8063600.9800000004</v>
      </c>
      <c r="P31" s="177">
        <v>0</v>
      </c>
      <c r="Q31" s="85">
        <f>+N31-O31</f>
        <v>2072027.5499999989</v>
      </c>
      <c r="R31" s="183">
        <f>SUM(S31:U35)</f>
        <v>1134802.1200000001</v>
      </c>
      <c r="S31" s="177">
        <v>1134802.1200000001</v>
      </c>
      <c r="T31" s="177">
        <v>0</v>
      </c>
      <c r="U31" s="177"/>
      <c r="V31" s="115" t="s">
        <v>347</v>
      </c>
    </row>
    <row r="32" spans="1:22" s="1" customFormat="1" ht="48.65" customHeight="1" x14ac:dyDescent="0.35">
      <c r="B32" s="175"/>
      <c r="C32" s="141"/>
      <c r="D32" s="175"/>
      <c r="E32" s="63" t="s">
        <v>247</v>
      </c>
      <c r="F32" s="31" t="s">
        <v>202</v>
      </c>
      <c r="G32" s="31">
        <v>0</v>
      </c>
      <c r="H32" s="31" t="s">
        <v>62</v>
      </c>
      <c r="I32" s="31" t="s">
        <v>303</v>
      </c>
      <c r="J32" s="178"/>
      <c r="K32" s="178"/>
      <c r="L32" s="178"/>
      <c r="M32" s="178">
        <f t="shared" si="2"/>
        <v>0</v>
      </c>
      <c r="N32" s="178"/>
      <c r="O32" s="178"/>
      <c r="P32" s="178"/>
      <c r="Q32" s="178"/>
      <c r="R32" s="184"/>
      <c r="S32" s="178"/>
      <c r="T32" s="178"/>
      <c r="U32" s="178"/>
      <c r="V32" s="116"/>
    </row>
    <row r="33" spans="1:22" s="1" customFormat="1" ht="46.9" customHeight="1" x14ac:dyDescent="0.35">
      <c r="B33" s="175"/>
      <c r="C33" s="141"/>
      <c r="D33" s="175"/>
      <c r="E33" s="63" t="s">
        <v>248</v>
      </c>
      <c r="F33" s="31" t="s">
        <v>202</v>
      </c>
      <c r="G33" s="31">
        <v>0</v>
      </c>
      <c r="H33" s="31" t="s">
        <v>62</v>
      </c>
      <c r="I33" s="31" t="s">
        <v>135</v>
      </c>
      <c r="J33" s="179"/>
      <c r="K33" s="179"/>
      <c r="L33" s="181"/>
      <c r="M33" s="179">
        <f t="shared" si="2"/>
        <v>0</v>
      </c>
      <c r="N33" s="181"/>
      <c r="O33" s="181"/>
      <c r="P33" s="181"/>
      <c r="Q33" s="179"/>
      <c r="R33" s="181"/>
      <c r="S33" s="181"/>
      <c r="T33" s="181"/>
      <c r="U33" s="181"/>
      <c r="V33" s="116"/>
    </row>
    <row r="34" spans="1:22" s="1" customFormat="1" ht="32.65" customHeight="1" x14ac:dyDescent="0.35">
      <c r="B34" s="175"/>
      <c r="C34" s="175"/>
      <c r="D34" s="175"/>
      <c r="E34" s="94" t="s">
        <v>249</v>
      </c>
      <c r="F34" s="110" t="s">
        <v>202</v>
      </c>
      <c r="G34" s="110">
        <v>0</v>
      </c>
      <c r="H34" s="110" t="s">
        <v>62</v>
      </c>
      <c r="I34" s="110" t="s">
        <v>136</v>
      </c>
      <c r="J34" s="179"/>
      <c r="K34" s="179"/>
      <c r="L34" s="181"/>
      <c r="M34" s="179">
        <f t="shared" si="2"/>
        <v>0</v>
      </c>
      <c r="N34" s="181"/>
      <c r="O34" s="181"/>
      <c r="P34" s="181"/>
      <c r="Q34" s="179"/>
      <c r="R34" s="181"/>
      <c r="S34" s="181"/>
      <c r="T34" s="181"/>
      <c r="U34" s="181"/>
      <c r="V34" s="131"/>
    </row>
    <row r="35" spans="1:22" s="79" customFormat="1" ht="16.149999999999999" customHeight="1" x14ac:dyDescent="0.35">
      <c r="A35" s="1"/>
      <c r="B35" s="176"/>
      <c r="C35" s="176"/>
      <c r="D35" s="176"/>
      <c r="E35" s="103"/>
      <c r="F35" s="112" t="s">
        <v>31</v>
      </c>
      <c r="G35" s="112">
        <v>0</v>
      </c>
      <c r="H35" s="112" t="s">
        <v>62</v>
      </c>
      <c r="I35" s="112" t="s">
        <v>135</v>
      </c>
      <c r="J35" s="180"/>
      <c r="K35" s="180"/>
      <c r="L35" s="182"/>
      <c r="M35" s="180">
        <f t="shared" si="2"/>
        <v>0</v>
      </c>
      <c r="N35" s="182"/>
      <c r="O35" s="182"/>
      <c r="P35" s="182"/>
      <c r="Q35" s="180"/>
      <c r="R35" s="182"/>
      <c r="S35" s="182"/>
      <c r="T35" s="182"/>
      <c r="U35" s="182"/>
      <c r="V35" s="132"/>
    </row>
    <row r="36" spans="1:22" s="1" customFormat="1" ht="51" customHeight="1" x14ac:dyDescent="0.35">
      <c r="B36" s="185" t="s">
        <v>137</v>
      </c>
      <c r="C36" s="187" t="s">
        <v>403</v>
      </c>
      <c r="D36" s="186" t="s">
        <v>138</v>
      </c>
      <c r="E36" s="63" t="s">
        <v>250</v>
      </c>
      <c r="F36" s="31" t="s">
        <v>202</v>
      </c>
      <c r="G36" s="31">
        <v>0</v>
      </c>
      <c r="H36" s="31" t="s">
        <v>62</v>
      </c>
      <c r="I36" s="31" t="s">
        <v>140</v>
      </c>
      <c r="J36" s="183">
        <v>1507729.46</v>
      </c>
      <c r="K36" s="183">
        <v>1281569.95</v>
      </c>
      <c r="L36" s="183">
        <v>0</v>
      </c>
      <c r="M36" s="183">
        <f t="shared" si="2"/>
        <v>226159.51</v>
      </c>
      <c r="N36" s="183">
        <v>1507726.48</v>
      </c>
      <c r="O36" s="183">
        <v>1281568.0900000001</v>
      </c>
      <c r="P36" s="183">
        <v>0</v>
      </c>
      <c r="Q36" s="183">
        <f>+N36-O36</f>
        <v>226158.3899999999</v>
      </c>
      <c r="R36" s="183">
        <f>SUM(S36:U40)</f>
        <v>319332.47999999998</v>
      </c>
      <c r="S36" s="183">
        <v>319332.47999999998</v>
      </c>
      <c r="T36" s="183">
        <v>0</v>
      </c>
      <c r="U36" s="183"/>
      <c r="V36" s="115" t="s">
        <v>354</v>
      </c>
    </row>
    <row r="37" spans="1:22" s="1" customFormat="1" ht="36" customHeight="1" x14ac:dyDescent="0.35">
      <c r="B37" s="175"/>
      <c r="C37" s="188"/>
      <c r="D37" s="175"/>
      <c r="E37" s="63" t="s">
        <v>251</v>
      </c>
      <c r="F37" s="31" t="s">
        <v>202</v>
      </c>
      <c r="G37" s="31">
        <v>481</v>
      </c>
      <c r="H37" s="31" t="s">
        <v>62</v>
      </c>
      <c r="I37" s="31" t="s">
        <v>141</v>
      </c>
      <c r="J37" s="184"/>
      <c r="K37" s="184"/>
      <c r="L37" s="184"/>
      <c r="M37" s="184">
        <f t="shared" si="2"/>
        <v>0</v>
      </c>
      <c r="N37" s="184"/>
      <c r="O37" s="184"/>
      <c r="P37" s="184"/>
      <c r="Q37" s="184"/>
      <c r="R37" s="184"/>
      <c r="S37" s="184"/>
      <c r="T37" s="184"/>
      <c r="U37" s="184"/>
      <c r="V37" s="116"/>
    </row>
    <row r="38" spans="1:22" s="1" customFormat="1" ht="39.65" customHeight="1" x14ac:dyDescent="0.35">
      <c r="B38" s="175"/>
      <c r="C38" s="188"/>
      <c r="D38" s="175"/>
      <c r="E38" s="63" t="s">
        <v>239</v>
      </c>
      <c r="F38" s="31" t="s">
        <v>202</v>
      </c>
      <c r="G38" s="31">
        <v>0</v>
      </c>
      <c r="H38" s="31" t="s">
        <v>62</v>
      </c>
      <c r="I38" s="31" t="s">
        <v>140</v>
      </c>
      <c r="J38" s="181"/>
      <c r="K38" s="181"/>
      <c r="L38" s="181"/>
      <c r="M38" s="181">
        <f t="shared" si="2"/>
        <v>0</v>
      </c>
      <c r="N38" s="181"/>
      <c r="O38" s="181"/>
      <c r="P38" s="181"/>
      <c r="Q38" s="181"/>
      <c r="R38" s="181"/>
      <c r="S38" s="181"/>
      <c r="T38" s="181"/>
      <c r="U38" s="181"/>
      <c r="V38" s="116"/>
    </row>
    <row r="39" spans="1:22" s="1" customFormat="1" ht="32.65" customHeight="1" x14ac:dyDescent="0.35">
      <c r="B39" s="175"/>
      <c r="C39" s="189"/>
      <c r="D39" s="175"/>
      <c r="E39" s="94" t="s">
        <v>252</v>
      </c>
      <c r="F39" s="110" t="s">
        <v>202</v>
      </c>
      <c r="G39" s="110">
        <v>5</v>
      </c>
      <c r="H39" s="110" t="s">
        <v>62</v>
      </c>
      <c r="I39" s="110" t="s">
        <v>304</v>
      </c>
      <c r="J39" s="181"/>
      <c r="K39" s="181"/>
      <c r="L39" s="181"/>
      <c r="M39" s="181">
        <f t="shared" si="2"/>
        <v>0</v>
      </c>
      <c r="N39" s="181"/>
      <c r="O39" s="181"/>
      <c r="P39" s="181"/>
      <c r="Q39" s="181"/>
      <c r="R39" s="181"/>
      <c r="S39" s="181"/>
      <c r="T39" s="181"/>
      <c r="U39" s="181"/>
      <c r="V39" s="131"/>
    </row>
    <row r="40" spans="1:22" s="79" customFormat="1" ht="21" customHeight="1" x14ac:dyDescent="0.35">
      <c r="A40" s="1"/>
      <c r="B40" s="176"/>
      <c r="C40" s="190"/>
      <c r="D40" s="176"/>
      <c r="E40" s="103"/>
      <c r="F40" s="112" t="s">
        <v>31</v>
      </c>
      <c r="G40" s="112">
        <v>0</v>
      </c>
      <c r="H40" s="112" t="s">
        <v>62</v>
      </c>
      <c r="I40" s="112" t="s">
        <v>135</v>
      </c>
      <c r="J40" s="182"/>
      <c r="K40" s="182"/>
      <c r="L40" s="182"/>
      <c r="M40" s="182">
        <f t="shared" si="2"/>
        <v>0</v>
      </c>
      <c r="N40" s="182"/>
      <c r="O40" s="182"/>
      <c r="P40" s="182"/>
      <c r="Q40" s="182"/>
      <c r="R40" s="182"/>
      <c r="S40" s="182"/>
      <c r="T40" s="182"/>
      <c r="U40" s="182"/>
      <c r="V40" s="132"/>
    </row>
    <row r="41" spans="1:22" s="1" customFormat="1" ht="51" customHeight="1" x14ac:dyDescent="0.35">
      <c r="B41" s="185" t="s">
        <v>142</v>
      </c>
      <c r="C41" s="187" t="s">
        <v>404</v>
      </c>
      <c r="D41" s="186" t="s">
        <v>147</v>
      </c>
      <c r="E41" s="63" t="s">
        <v>253</v>
      </c>
      <c r="F41" s="31" t="s">
        <v>203</v>
      </c>
      <c r="G41" s="38">
        <v>0</v>
      </c>
      <c r="H41" s="31" t="s">
        <v>62</v>
      </c>
      <c r="I41" s="31" t="s">
        <v>143</v>
      </c>
      <c r="J41" s="183">
        <v>3257552.92</v>
      </c>
      <c r="K41" s="183">
        <v>2391519.98</v>
      </c>
      <c r="L41" s="183">
        <v>0</v>
      </c>
      <c r="M41" s="183">
        <f t="shared" si="2"/>
        <v>866032.94</v>
      </c>
      <c r="N41" s="183">
        <v>2975884.08</v>
      </c>
      <c r="O41" s="183">
        <v>2364225.23</v>
      </c>
      <c r="P41" s="183">
        <v>0</v>
      </c>
      <c r="Q41" s="183">
        <f>+N41-O41</f>
        <v>611658.85000000009</v>
      </c>
      <c r="R41" s="183">
        <f>SUM(S41:U47)</f>
        <v>367266.93</v>
      </c>
      <c r="S41" s="183">
        <v>367266.93</v>
      </c>
      <c r="T41" s="183">
        <v>0</v>
      </c>
      <c r="U41" s="183"/>
      <c r="V41" s="115" t="s">
        <v>359</v>
      </c>
    </row>
    <row r="42" spans="1:22" s="1" customFormat="1" ht="36" customHeight="1" x14ac:dyDescent="0.35">
      <c r="B42" s="175"/>
      <c r="C42" s="188"/>
      <c r="D42" s="175"/>
      <c r="E42" s="63" t="s">
        <v>254</v>
      </c>
      <c r="F42" s="31" t="s">
        <v>203</v>
      </c>
      <c r="G42" s="38">
        <v>0</v>
      </c>
      <c r="H42" s="31" t="s">
        <v>62</v>
      </c>
      <c r="I42" s="31" t="s">
        <v>144</v>
      </c>
      <c r="J42" s="184"/>
      <c r="K42" s="184"/>
      <c r="L42" s="184"/>
      <c r="M42" s="184">
        <f t="shared" si="2"/>
        <v>0</v>
      </c>
      <c r="N42" s="184"/>
      <c r="O42" s="184"/>
      <c r="P42" s="184"/>
      <c r="Q42" s="184"/>
      <c r="R42" s="184"/>
      <c r="S42" s="184"/>
      <c r="T42" s="184"/>
      <c r="U42" s="184"/>
      <c r="V42" s="116"/>
    </row>
    <row r="43" spans="1:22" s="1" customFormat="1" ht="36" customHeight="1" x14ac:dyDescent="0.35">
      <c r="B43" s="175"/>
      <c r="C43" s="188"/>
      <c r="D43" s="175"/>
      <c r="E43" s="63" t="s">
        <v>245</v>
      </c>
      <c r="F43" s="31" t="s">
        <v>203</v>
      </c>
      <c r="G43" s="38">
        <v>0</v>
      </c>
      <c r="H43" s="31" t="s">
        <v>62</v>
      </c>
      <c r="I43" s="31" t="s">
        <v>140</v>
      </c>
      <c r="J43" s="184"/>
      <c r="K43" s="184"/>
      <c r="L43" s="184"/>
      <c r="M43" s="184">
        <f t="shared" si="2"/>
        <v>0</v>
      </c>
      <c r="N43" s="184"/>
      <c r="O43" s="184"/>
      <c r="P43" s="184"/>
      <c r="Q43" s="184"/>
      <c r="R43" s="184"/>
      <c r="S43" s="184"/>
      <c r="T43" s="184"/>
      <c r="U43" s="184"/>
      <c r="V43" s="116"/>
    </row>
    <row r="44" spans="1:22" s="1" customFormat="1" ht="36" customHeight="1" x14ac:dyDescent="0.35">
      <c r="B44" s="175"/>
      <c r="C44" s="188"/>
      <c r="D44" s="175"/>
      <c r="E44" s="63" t="s">
        <v>255</v>
      </c>
      <c r="F44" s="31" t="s">
        <v>203</v>
      </c>
      <c r="G44" s="38">
        <v>0</v>
      </c>
      <c r="H44" s="31" t="s">
        <v>62</v>
      </c>
      <c r="I44" s="31" t="s">
        <v>145</v>
      </c>
      <c r="J44" s="184"/>
      <c r="K44" s="184"/>
      <c r="L44" s="184"/>
      <c r="M44" s="184">
        <f t="shared" si="2"/>
        <v>0</v>
      </c>
      <c r="N44" s="184"/>
      <c r="O44" s="184"/>
      <c r="P44" s="184"/>
      <c r="Q44" s="184"/>
      <c r="R44" s="184"/>
      <c r="S44" s="184"/>
      <c r="T44" s="184"/>
      <c r="U44" s="184"/>
      <c r="V44" s="116"/>
    </row>
    <row r="45" spans="1:22" s="1" customFormat="1" ht="51" customHeight="1" x14ac:dyDescent="0.35">
      <c r="B45" s="175"/>
      <c r="C45" s="188"/>
      <c r="D45" s="175"/>
      <c r="E45" s="63" t="s">
        <v>238</v>
      </c>
      <c r="F45" s="31" t="s">
        <v>203</v>
      </c>
      <c r="G45" s="38">
        <v>0</v>
      </c>
      <c r="H45" s="31" t="s">
        <v>62</v>
      </c>
      <c r="I45" s="31" t="s">
        <v>140</v>
      </c>
      <c r="J45" s="181"/>
      <c r="K45" s="181"/>
      <c r="L45" s="181"/>
      <c r="M45" s="181">
        <f t="shared" si="2"/>
        <v>0</v>
      </c>
      <c r="N45" s="181"/>
      <c r="O45" s="181"/>
      <c r="P45" s="181"/>
      <c r="Q45" s="181"/>
      <c r="R45" s="181"/>
      <c r="S45" s="181"/>
      <c r="T45" s="181"/>
      <c r="U45" s="181"/>
      <c r="V45" s="116"/>
    </row>
    <row r="46" spans="1:22" s="1" customFormat="1" ht="32.65" customHeight="1" x14ac:dyDescent="0.35">
      <c r="B46" s="175"/>
      <c r="C46" s="189"/>
      <c r="D46" s="175"/>
      <c r="E46" s="94" t="s">
        <v>256</v>
      </c>
      <c r="F46" s="110" t="s">
        <v>203</v>
      </c>
      <c r="G46" s="82">
        <v>0</v>
      </c>
      <c r="H46" s="110" t="s">
        <v>62</v>
      </c>
      <c r="I46" s="110" t="s">
        <v>146</v>
      </c>
      <c r="J46" s="181"/>
      <c r="K46" s="181"/>
      <c r="L46" s="181"/>
      <c r="M46" s="181">
        <f t="shared" si="2"/>
        <v>0</v>
      </c>
      <c r="N46" s="181"/>
      <c r="O46" s="181"/>
      <c r="P46" s="181"/>
      <c r="Q46" s="181"/>
      <c r="R46" s="181"/>
      <c r="S46" s="181"/>
      <c r="T46" s="181"/>
      <c r="U46" s="181"/>
      <c r="V46" s="131"/>
    </row>
    <row r="47" spans="1:22" s="79" customFormat="1" ht="21" customHeight="1" x14ac:dyDescent="0.35">
      <c r="A47" s="1"/>
      <c r="B47" s="176"/>
      <c r="C47" s="190"/>
      <c r="D47" s="176"/>
      <c r="E47" s="103"/>
      <c r="F47" s="112" t="s">
        <v>31</v>
      </c>
      <c r="G47" s="84">
        <v>0</v>
      </c>
      <c r="H47" s="112" t="s">
        <v>62</v>
      </c>
      <c r="I47" s="112" t="s">
        <v>135</v>
      </c>
      <c r="J47" s="182"/>
      <c r="K47" s="182"/>
      <c r="L47" s="182"/>
      <c r="M47" s="182">
        <f t="shared" si="2"/>
        <v>0</v>
      </c>
      <c r="N47" s="182"/>
      <c r="O47" s="182"/>
      <c r="P47" s="182"/>
      <c r="Q47" s="182"/>
      <c r="R47" s="182"/>
      <c r="S47" s="182"/>
      <c r="T47" s="182"/>
      <c r="U47" s="182"/>
      <c r="V47" s="132"/>
    </row>
    <row r="48" spans="1:22" s="1" customFormat="1" ht="100.15" customHeight="1" x14ac:dyDescent="0.35">
      <c r="B48" s="12" t="s">
        <v>60</v>
      </c>
      <c r="C48" s="74" t="s">
        <v>95</v>
      </c>
      <c r="D48" s="38" t="s">
        <v>65</v>
      </c>
      <c r="E48" s="39" t="s">
        <v>149</v>
      </c>
      <c r="F48" s="38" t="s">
        <v>202</v>
      </c>
      <c r="G48" s="34">
        <v>0</v>
      </c>
      <c r="H48" s="34" t="s">
        <v>62</v>
      </c>
      <c r="I48" s="34" t="s">
        <v>66</v>
      </c>
      <c r="J48" s="77">
        <f>J49</f>
        <v>10660704.02</v>
      </c>
      <c r="K48" s="77">
        <f>K49</f>
        <v>9061598.3900000006</v>
      </c>
      <c r="L48" s="77">
        <f t="shared" ref="L48:U48" si="3">L49</f>
        <v>0</v>
      </c>
      <c r="M48" s="77">
        <f t="shared" si="3"/>
        <v>1599105.629999999</v>
      </c>
      <c r="N48" s="77">
        <f t="shared" si="3"/>
        <v>10375924.470000001</v>
      </c>
      <c r="O48" s="77">
        <f t="shared" si="3"/>
        <v>8744308.7200000007</v>
      </c>
      <c r="P48" s="77">
        <f t="shared" si="3"/>
        <v>0</v>
      </c>
      <c r="Q48" s="77">
        <f t="shared" si="3"/>
        <v>1631615.75</v>
      </c>
      <c r="R48" s="75">
        <f t="shared" si="3"/>
        <v>1783008.5</v>
      </c>
      <c r="S48" s="77">
        <f t="shared" si="3"/>
        <v>1783008.5</v>
      </c>
      <c r="T48" s="77">
        <f t="shared" si="3"/>
        <v>0</v>
      </c>
      <c r="U48" s="77">
        <f t="shared" si="3"/>
        <v>0</v>
      </c>
      <c r="V48" s="34"/>
    </row>
    <row r="49" spans="2:22" s="1" customFormat="1" ht="63.65" customHeight="1" x14ac:dyDescent="0.35">
      <c r="B49" s="140" t="s">
        <v>33</v>
      </c>
      <c r="C49" s="98" t="s">
        <v>290</v>
      </c>
      <c r="D49" s="166" t="s">
        <v>64</v>
      </c>
      <c r="E49" s="26" t="s">
        <v>149</v>
      </c>
      <c r="F49" s="44" t="s">
        <v>202</v>
      </c>
      <c r="G49" s="44">
        <v>0</v>
      </c>
      <c r="H49" s="44" t="s">
        <v>62</v>
      </c>
      <c r="I49" s="44" t="s">
        <v>66</v>
      </c>
      <c r="J49" s="85">
        <v>10660704.02</v>
      </c>
      <c r="K49" s="85">
        <v>9061598.3900000006</v>
      </c>
      <c r="L49" s="85">
        <v>0</v>
      </c>
      <c r="M49" s="85">
        <f>+J49-K49</f>
        <v>1599105.629999999</v>
      </c>
      <c r="N49" s="85">
        <v>10375924.470000001</v>
      </c>
      <c r="O49" s="85">
        <v>8744308.7200000007</v>
      </c>
      <c r="P49" s="85">
        <v>0</v>
      </c>
      <c r="Q49" s="85">
        <f>+N49-O49</f>
        <v>1631615.75</v>
      </c>
      <c r="R49" s="100">
        <f>SUM(S49:U50)</f>
        <v>1783008.5</v>
      </c>
      <c r="S49" s="85">
        <v>1783008.5</v>
      </c>
      <c r="T49" s="85">
        <v>0</v>
      </c>
      <c r="U49" s="85"/>
      <c r="V49" s="94" t="s">
        <v>354</v>
      </c>
    </row>
    <row r="50" spans="2:22" s="1" customFormat="1" ht="76.150000000000006" customHeight="1" x14ac:dyDescent="0.35">
      <c r="B50" s="141"/>
      <c r="C50" s="99"/>
      <c r="D50" s="167"/>
      <c r="E50" s="69" t="s">
        <v>257</v>
      </c>
      <c r="F50" s="68" t="s">
        <v>202</v>
      </c>
      <c r="G50" s="68">
        <v>54</v>
      </c>
      <c r="H50" s="68" t="s">
        <v>62</v>
      </c>
      <c r="I50" s="68" t="s">
        <v>66</v>
      </c>
      <c r="J50" s="86"/>
      <c r="K50" s="86"/>
      <c r="L50" s="86"/>
      <c r="M50" s="86">
        <f>+J50-K50</f>
        <v>0</v>
      </c>
      <c r="N50" s="86"/>
      <c r="O50" s="86"/>
      <c r="P50" s="86"/>
      <c r="Q50" s="86"/>
      <c r="R50" s="101"/>
      <c r="S50" s="86"/>
      <c r="T50" s="86"/>
      <c r="U50" s="86"/>
      <c r="V50" s="95"/>
    </row>
    <row r="51" spans="2:22" s="1" customFormat="1" ht="45" customHeight="1" x14ac:dyDescent="0.35">
      <c r="B51" s="140" t="s">
        <v>34</v>
      </c>
      <c r="C51" s="96" t="s">
        <v>94</v>
      </c>
      <c r="D51" s="82" t="s">
        <v>67</v>
      </c>
      <c r="E51" s="35" t="s">
        <v>150</v>
      </c>
      <c r="F51" s="36" t="s">
        <v>202</v>
      </c>
      <c r="G51" s="36">
        <v>0</v>
      </c>
      <c r="H51" s="36" t="s">
        <v>62</v>
      </c>
      <c r="I51" s="36" t="s">
        <v>305</v>
      </c>
      <c r="J51" s="130">
        <f t="shared" ref="J51:U51" si="4">J56+J65</f>
        <v>11639490.610000001</v>
      </c>
      <c r="K51" s="130">
        <f t="shared" si="4"/>
        <v>9893566.879999999</v>
      </c>
      <c r="L51" s="130">
        <f t="shared" si="4"/>
        <v>0</v>
      </c>
      <c r="M51" s="130">
        <f t="shared" si="4"/>
        <v>1745923.7300000014</v>
      </c>
      <c r="N51" s="130">
        <f t="shared" si="4"/>
        <v>12597441.690000001</v>
      </c>
      <c r="O51" s="130">
        <f t="shared" si="4"/>
        <v>9635404.7400000002</v>
      </c>
      <c r="P51" s="130">
        <f t="shared" si="4"/>
        <v>0</v>
      </c>
      <c r="Q51" s="130">
        <f t="shared" si="4"/>
        <v>2962036.9500000007</v>
      </c>
      <c r="R51" s="113">
        <f t="shared" si="4"/>
        <v>4934626.5999999996</v>
      </c>
      <c r="S51" s="113">
        <f t="shared" si="4"/>
        <v>4934626.5999999996</v>
      </c>
      <c r="T51" s="113">
        <f t="shared" si="4"/>
        <v>0</v>
      </c>
      <c r="U51" s="113">
        <f t="shared" si="4"/>
        <v>0</v>
      </c>
      <c r="V51" s="82"/>
    </row>
    <row r="52" spans="2:22" s="1" customFormat="1" ht="49.9" customHeight="1" x14ac:dyDescent="0.35">
      <c r="B52" s="141"/>
      <c r="C52" s="97"/>
      <c r="D52" s="83"/>
      <c r="E52" s="35" t="s">
        <v>151</v>
      </c>
      <c r="F52" s="36" t="s">
        <v>202</v>
      </c>
      <c r="G52" s="36">
        <v>0</v>
      </c>
      <c r="H52" s="36" t="s">
        <v>62</v>
      </c>
      <c r="I52" s="36" t="s">
        <v>310</v>
      </c>
      <c r="J52" s="97"/>
      <c r="K52" s="97"/>
      <c r="L52" s="97"/>
      <c r="M52" s="97"/>
      <c r="N52" s="97"/>
      <c r="O52" s="97"/>
      <c r="P52" s="97"/>
      <c r="Q52" s="97"/>
      <c r="R52" s="114"/>
      <c r="S52" s="114"/>
      <c r="T52" s="114"/>
      <c r="U52" s="114"/>
      <c r="V52" s="83"/>
    </row>
    <row r="53" spans="2:22" s="1" customFormat="1" ht="34.5" x14ac:dyDescent="0.35">
      <c r="B53" s="141"/>
      <c r="C53" s="97"/>
      <c r="D53" s="83"/>
      <c r="E53" s="35" t="s">
        <v>152</v>
      </c>
      <c r="F53" s="36" t="s">
        <v>202</v>
      </c>
      <c r="G53" s="36">
        <v>1749</v>
      </c>
      <c r="H53" s="36" t="s">
        <v>62</v>
      </c>
      <c r="I53" s="36" t="s">
        <v>241</v>
      </c>
      <c r="J53" s="97"/>
      <c r="K53" s="97"/>
      <c r="L53" s="97"/>
      <c r="M53" s="97"/>
      <c r="N53" s="97"/>
      <c r="O53" s="97"/>
      <c r="P53" s="97"/>
      <c r="Q53" s="97"/>
      <c r="R53" s="114"/>
      <c r="S53" s="114"/>
      <c r="T53" s="114"/>
      <c r="U53" s="114"/>
      <c r="V53" s="83"/>
    </row>
    <row r="54" spans="2:22" s="1" customFormat="1" ht="59.65" customHeight="1" x14ac:dyDescent="0.35">
      <c r="B54" s="141"/>
      <c r="C54" s="97"/>
      <c r="D54" s="83"/>
      <c r="E54" s="35" t="s">
        <v>153</v>
      </c>
      <c r="F54" s="36" t="s">
        <v>72</v>
      </c>
      <c r="G54" s="36">
        <v>0</v>
      </c>
      <c r="H54" s="36" t="s">
        <v>62</v>
      </c>
      <c r="I54" s="36" t="s">
        <v>242</v>
      </c>
      <c r="J54" s="97"/>
      <c r="K54" s="97"/>
      <c r="L54" s="97"/>
      <c r="M54" s="97"/>
      <c r="N54" s="97"/>
      <c r="O54" s="97"/>
      <c r="P54" s="97"/>
      <c r="Q54" s="97"/>
      <c r="R54" s="114"/>
      <c r="S54" s="114"/>
      <c r="T54" s="114"/>
      <c r="U54" s="114"/>
      <c r="V54" s="83"/>
    </row>
    <row r="55" spans="2:22" s="1" customFormat="1" ht="46.9" customHeight="1" x14ac:dyDescent="0.35">
      <c r="B55" s="142"/>
      <c r="C55" s="124"/>
      <c r="D55" s="84"/>
      <c r="E55" s="35" t="s">
        <v>154</v>
      </c>
      <c r="F55" s="36" t="s">
        <v>202</v>
      </c>
      <c r="G55" s="36">
        <v>0</v>
      </c>
      <c r="H55" s="36" t="s">
        <v>62</v>
      </c>
      <c r="I55" s="36" t="s">
        <v>71</v>
      </c>
      <c r="J55" s="124"/>
      <c r="K55" s="124"/>
      <c r="L55" s="124"/>
      <c r="M55" s="124"/>
      <c r="N55" s="124"/>
      <c r="O55" s="124"/>
      <c r="P55" s="124"/>
      <c r="Q55" s="124"/>
      <c r="R55" s="170"/>
      <c r="S55" s="170"/>
      <c r="T55" s="170"/>
      <c r="U55" s="170"/>
      <c r="V55" s="84"/>
    </row>
    <row r="56" spans="2:22" s="1" customFormat="1" ht="45.65" customHeight="1" x14ac:dyDescent="0.35">
      <c r="B56" s="140" t="s">
        <v>35</v>
      </c>
      <c r="C56" s="98" t="s">
        <v>291</v>
      </c>
      <c r="D56" s="82" t="s">
        <v>68</v>
      </c>
      <c r="E56" s="33" t="s">
        <v>150</v>
      </c>
      <c r="F56" s="22" t="s">
        <v>202</v>
      </c>
      <c r="G56" s="22">
        <v>0</v>
      </c>
      <c r="H56" s="22" t="s">
        <v>62</v>
      </c>
      <c r="I56" s="22" t="s">
        <v>305</v>
      </c>
      <c r="J56" s="85">
        <v>8544729.8000000007</v>
      </c>
      <c r="K56" s="85">
        <v>7263020.3099999996</v>
      </c>
      <c r="L56" s="85">
        <v>0</v>
      </c>
      <c r="M56" s="85">
        <f t="shared" ref="M56:M69" si="5">+J56-K56</f>
        <v>1281709.4900000012</v>
      </c>
      <c r="N56" s="85">
        <v>8538310.4700000007</v>
      </c>
      <c r="O56" s="85">
        <v>7004923.7800000003</v>
      </c>
      <c r="P56" s="85">
        <v>0</v>
      </c>
      <c r="Q56" s="85">
        <f>+N56-O56</f>
        <v>1533386.6900000004</v>
      </c>
      <c r="R56" s="100">
        <f>SUM(S56:U64)</f>
        <v>3686164.85</v>
      </c>
      <c r="S56" s="85">
        <v>3686164.85</v>
      </c>
      <c r="T56" s="85">
        <v>0</v>
      </c>
      <c r="U56" s="85"/>
      <c r="V56" s="94" t="s">
        <v>355</v>
      </c>
    </row>
    <row r="57" spans="2:22" s="1" customFormat="1" ht="46.15" customHeight="1" x14ac:dyDescent="0.35">
      <c r="B57" s="141"/>
      <c r="C57" s="168"/>
      <c r="D57" s="83"/>
      <c r="E57" s="33" t="s">
        <v>151</v>
      </c>
      <c r="F57" s="22" t="s">
        <v>202</v>
      </c>
      <c r="G57" s="22">
        <v>0</v>
      </c>
      <c r="H57" s="22" t="s">
        <v>62</v>
      </c>
      <c r="I57" s="22" t="s">
        <v>310</v>
      </c>
      <c r="J57" s="86"/>
      <c r="K57" s="86"/>
      <c r="L57" s="86"/>
      <c r="M57" s="86">
        <f t="shared" si="5"/>
        <v>0</v>
      </c>
      <c r="N57" s="86"/>
      <c r="O57" s="86"/>
      <c r="P57" s="86"/>
      <c r="Q57" s="86"/>
      <c r="R57" s="101"/>
      <c r="S57" s="86"/>
      <c r="T57" s="86"/>
      <c r="U57" s="86"/>
      <c r="V57" s="95"/>
    </row>
    <row r="58" spans="2:22" s="1" customFormat="1" ht="34.5" x14ac:dyDescent="0.35">
      <c r="B58" s="141"/>
      <c r="C58" s="168"/>
      <c r="D58" s="83"/>
      <c r="E58" s="33" t="s">
        <v>155</v>
      </c>
      <c r="F58" s="22" t="s">
        <v>202</v>
      </c>
      <c r="G58" s="22">
        <v>732</v>
      </c>
      <c r="H58" s="22" t="s">
        <v>62</v>
      </c>
      <c r="I58" s="22" t="s">
        <v>308</v>
      </c>
      <c r="J58" s="86"/>
      <c r="K58" s="86"/>
      <c r="L58" s="86"/>
      <c r="M58" s="86">
        <f t="shared" si="5"/>
        <v>0</v>
      </c>
      <c r="N58" s="86"/>
      <c r="O58" s="86"/>
      <c r="P58" s="86"/>
      <c r="Q58" s="86"/>
      <c r="R58" s="101"/>
      <c r="S58" s="86"/>
      <c r="T58" s="86"/>
      <c r="U58" s="86"/>
      <c r="V58" s="95"/>
    </row>
    <row r="59" spans="2:22" s="1" customFormat="1" ht="60" customHeight="1" x14ac:dyDescent="0.35">
      <c r="B59" s="141"/>
      <c r="C59" s="168"/>
      <c r="D59" s="83"/>
      <c r="E59" s="33" t="s">
        <v>153</v>
      </c>
      <c r="F59" s="22" t="s">
        <v>72</v>
      </c>
      <c r="G59" s="22">
        <v>0</v>
      </c>
      <c r="H59" s="22" t="s">
        <v>62</v>
      </c>
      <c r="I59" s="22" t="s">
        <v>309</v>
      </c>
      <c r="J59" s="86"/>
      <c r="K59" s="86"/>
      <c r="L59" s="86"/>
      <c r="M59" s="86">
        <f t="shared" si="5"/>
        <v>0</v>
      </c>
      <c r="N59" s="86"/>
      <c r="O59" s="86"/>
      <c r="P59" s="86"/>
      <c r="Q59" s="86"/>
      <c r="R59" s="101"/>
      <c r="S59" s="86"/>
      <c r="T59" s="86"/>
      <c r="U59" s="86"/>
      <c r="V59" s="95"/>
    </row>
    <row r="60" spans="2:22" s="1" customFormat="1" ht="30.65" customHeight="1" x14ac:dyDescent="0.35">
      <c r="B60" s="141"/>
      <c r="C60" s="168"/>
      <c r="D60" s="83"/>
      <c r="E60" s="35" t="s">
        <v>156</v>
      </c>
      <c r="F60" s="36" t="s">
        <v>202</v>
      </c>
      <c r="G60" s="36">
        <v>0</v>
      </c>
      <c r="H60" s="36" t="s">
        <v>62</v>
      </c>
      <c r="I60" s="36" t="s">
        <v>306</v>
      </c>
      <c r="J60" s="86"/>
      <c r="K60" s="86"/>
      <c r="L60" s="86"/>
      <c r="M60" s="86">
        <f t="shared" si="5"/>
        <v>0</v>
      </c>
      <c r="N60" s="86"/>
      <c r="O60" s="86"/>
      <c r="P60" s="86"/>
      <c r="Q60" s="86"/>
      <c r="R60" s="101"/>
      <c r="S60" s="86"/>
      <c r="T60" s="86"/>
      <c r="U60" s="86"/>
      <c r="V60" s="95"/>
    </row>
    <row r="61" spans="2:22" ht="34.5" x14ac:dyDescent="0.35">
      <c r="B61" s="141"/>
      <c r="C61" s="168"/>
      <c r="D61" s="83"/>
      <c r="E61" s="37" t="s">
        <v>157</v>
      </c>
      <c r="F61" s="36" t="s">
        <v>202</v>
      </c>
      <c r="G61" s="36">
        <v>839</v>
      </c>
      <c r="H61" s="36" t="s">
        <v>62</v>
      </c>
      <c r="I61" s="36" t="s">
        <v>258</v>
      </c>
      <c r="J61" s="86"/>
      <c r="K61" s="86"/>
      <c r="L61" s="86"/>
      <c r="M61" s="86">
        <f t="shared" si="5"/>
        <v>0</v>
      </c>
      <c r="N61" s="86"/>
      <c r="O61" s="86"/>
      <c r="P61" s="86"/>
      <c r="Q61" s="86"/>
      <c r="R61" s="101"/>
      <c r="S61" s="86"/>
      <c r="T61" s="86"/>
      <c r="U61" s="86"/>
      <c r="V61" s="95"/>
    </row>
    <row r="62" spans="2:22" ht="46" x14ac:dyDescent="0.35">
      <c r="B62" s="141"/>
      <c r="C62" s="168"/>
      <c r="D62" s="83"/>
      <c r="E62" s="37" t="s">
        <v>158</v>
      </c>
      <c r="F62" s="36" t="s">
        <v>202</v>
      </c>
      <c r="G62" s="36">
        <v>0</v>
      </c>
      <c r="H62" s="36" t="s">
        <v>62</v>
      </c>
      <c r="I62" s="36" t="s">
        <v>259</v>
      </c>
      <c r="J62" s="86"/>
      <c r="K62" s="86"/>
      <c r="L62" s="86"/>
      <c r="M62" s="86">
        <f t="shared" si="5"/>
        <v>0</v>
      </c>
      <c r="N62" s="86"/>
      <c r="O62" s="86"/>
      <c r="P62" s="86"/>
      <c r="Q62" s="86"/>
      <c r="R62" s="101"/>
      <c r="S62" s="86"/>
      <c r="T62" s="86"/>
      <c r="U62" s="86"/>
      <c r="V62" s="95"/>
    </row>
    <row r="63" spans="2:22" ht="34.5" x14ac:dyDescent="0.35">
      <c r="B63" s="141"/>
      <c r="C63" s="168"/>
      <c r="D63" s="83"/>
      <c r="E63" s="37" t="s">
        <v>159</v>
      </c>
      <c r="F63" s="36" t="s">
        <v>202</v>
      </c>
      <c r="G63" s="36">
        <v>0</v>
      </c>
      <c r="H63" s="36" t="s">
        <v>62</v>
      </c>
      <c r="I63" s="36" t="s">
        <v>307</v>
      </c>
      <c r="J63" s="86"/>
      <c r="K63" s="86"/>
      <c r="L63" s="86"/>
      <c r="M63" s="86">
        <f t="shared" si="5"/>
        <v>0</v>
      </c>
      <c r="N63" s="86"/>
      <c r="O63" s="86"/>
      <c r="P63" s="86"/>
      <c r="Q63" s="86"/>
      <c r="R63" s="101"/>
      <c r="S63" s="86"/>
      <c r="T63" s="86"/>
      <c r="U63" s="86"/>
      <c r="V63" s="95"/>
    </row>
    <row r="64" spans="2:22" ht="23" x14ac:dyDescent="0.35">
      <c r="B64" s="142"/>
      <c r="C64" s="169"/>
      <c r="D64" s="84"/>
      <c r="E64" s="37" t="s">
        <v>160</v>
      </c>
      <c r="F64" s="36" t="s">
        <v>202</v>
      </c>
      <c r="G64" s="36">
        <v>0</v>
      </c>
      <c r="H64" s="36" t="s">
        <v>62</v>
      </c>
      <c r="I64" s="36" t="s">
        <v>311</v>
      </c>
      <c r="J64" s="87"/>
      <c r="K64" s="87"/>
      <c r="L64" s="87"/>
      <c r="M64" s="87">
        <f t="shared" si="5"/>
        <v>0</v>
      </c>
      <c r="N64" s="87"/>
      <c r="O64" s="87"/>
      <c r="P64" s="87"/>
      <c r="Q64" s="87"/>
      <c r="R64" s="102"/>
      <c r="S64" s="87"/>
      <c r="T64" s="87"/>
      <c r="U64" s="87"/>
      <c r="V64" s="103"/>
    </row>
    <row r="65" spans="2:22" s="1" customFormat="1" ht="34.5" x14ac:dyDescent="0.35">
      <c r="B65" s="141" t="s">
        <v>69</v>
      </c>
      <c r="C65" s="99" t="s">
        <v>292</v>
      </c>
      <c r="D65" s="83" t="s">
        <v>70</v>
      </c>
      <c r="E65" s="33" t="s">
        <v>155</v>
      </c>
      <c r="F65" s="22" t="s">
        <v>202</v>
      </c>
      <c r="G65" s="22">
        <v>1017</v>
      </c>
      <c r="H65" s="22" t="s">
        <v>62</v>
      </c>
      <c r="I65" s="22" t="s">
        <v>260</v>
      </c>
      <c r="J65" s="86">
        <v>3094760.81</v>
      </c>
      <c r="K65" s="86">
        <v>2630546.5699999998</v>
      </c>
      <c r="L65" s="86">
        <v>0</v>
      </c>
      <c r="M65" s="86">
        <f t="shared" si="5"/>
        <v>464214.24000000022</v>
      </c>
      <c r="N65" s="86">
        <v>4059131.22</v>
      </c>
      <c r="O65" s="86">
        <v>2630480.96</v>
      </c>
      <c r="P65" s="86">
        <v>0</v>
      </c>
      <c r="Q65" s="86">
        <f>+N65-O65</f>
        <v>1428650.2600000002</v>
      </c>
      <c r="R65" s="101">
        <f>SUM(S65:U69)</f>
        <v>1248461.75</v>
      </c>
      <c r="S65" s="86">
        <v>1248461.75</v>
      </c>
      <c r="T65" s="86">
        <v>0</v>
      </c>
      <c r="U65" s="86"/>
      <c r="V65" s="95" t="s">
        <v>354</v>
      </c>
    </row>
    <row r="66" spans="2:22" s="1" customFormat="1" ht="34.5" x14ac:dyDescent="0.35">
      <c r="B66" s="141"/>
      <c r="C66" s="99"/>
      <c r="D66" s="83"/>
      <c r="E66" s="33" t="s">
        <v>154</v>
      </c>
      <c r="F66" s="22" t="s">
        <v>202</v>
      </c>
      <c r="G66" s="22">
        <v>0</v>
      </c>
      <c r="H66" s="22" t="s">
        <v>62</v>
      </c>
      <c r="I66" s="22" t="s">
        <v>161</v>
      </c>
      <c r="J66" s="86"/>
      <c r="K66" s="86"/>
      <c r="L66" s="86"/>
      <c r="M66" s="86">
        <f t="shared" si="5"/>
        <v>0</v>
      </c>
      <c r="N66" s="86"/>
      <c r="O66" s="86"/>
      <c r="P66" s="86"/>
      <c r="Q66" s="86"/>
      <c r="R66" s="101"/>
      <c r="S66" s="86"/>
      <c r="T66" s="86"/>
      <c r="U66" s="86"/>
      <c r="V66" s="95"/>
    </row>
    <row r="67" spans="2:22" s="1" customFormat="1" ht="34.5" x14ac:dyDescent="0.35">
      <c r="B67" s="141"/>
      <c r="C67" s="99"/>
      <c r="D67" s="83"/>
      <c r="E67" s="33" t="s">
        <v>157</v>
      </c>
      <c r="F67" s="22" t="s">
        <v>202</v>
      </c>
      <c r="G67" s="22">
        <v>1662</v>
      </c>
      <c r="H67" s="22" t="s">
        <v>62</v>
      </c>
      <c r="I67" s="22" t="s">
        <v>261</v>
      </c>
      <c r="J67" s="86"/>
      <c r="K67" s="86"/>
      <c r="L67" s="86"/>
      <c r="M67" s="86">
        <f t="shared" si="5"/>
        <v>0</v>
      </c>
      <c r="N67" s="86"/>
      <c r="O67" s="86"/>
      <c r="P67" s="86"/>
      <c r="Q67" s="86"/>
      <c r="R67" s="101"/>
      <c r="S67" s="86"/>
      <c r="T67" s="86"/>
      <c r="U67" s="86"/>
      <c r="V67" s="95"/>
    </row>
    <row r="68" spans="2:22" s="1" customFormat="1" ht="58.15" customHeight="1" x14ac:dyDescent="0.35">
      <c r="B68" s="141"/>
      <c r="C68" s="99"/>
      <c r="D68" s="83"/>
      <c r="E68" s="33" t="s">
        <v>262</v>
      </c>
      <c r="F68" s="22" t="s">
        <v>202</v>
      </c>
      <c r="G68" s="22">
        <v>0</v>
      </c>
      <c r="H68" s="22" t="s">
        <v>62</v>
      </c>
      <c r="I68" s="22" t="s">
        <v>162</v>
      </c>
      <c r="J68" s="86"/>
      <c r="K68" s="86"/>
      <c r="L68" s="86"/>
      <c r="M68" s="86">
        <f t="shared" si="5"/>
        <v>0</v>
      </c>
      <c r="N68" s="86"/>
      <c r="O68" s="86"/>
      <c r="P68" s="86"/>
      <c r="Q68" s="86"/>
      <c r="R68" s="101"/>
      <c r="S68" s="86"/>
      <c r="T68" s="86"/>
      <c r="U68" s="86"/>
      <c r="V68" s="95"/>
    </row>
    <row r="69" spans="2:22" s="1" customFormat="1" ht="45.65" customHeight="1" x14ac:dyDescent="0.35">
      <c r="B69" s="141"/>
      <c r="C69" s="99"/>
      <c r="D69" s="83"/>
      <c r="E69" s="32" t="s">
        <v>159</v>
      </c>
      <c r="F69" s="22" t="s">
        <v>202</v>
      </c>
      <c r="G69" s="22">
        <v>0</v>
      </c>
      <c r="H69" s="22" t="s">
        <v>62</v>
      </c>
      <c r="I69" s="22" t="s">
        <v>163</v>
      </c>
      <c r="J69" s="86"/>
      <c r="K69" s="86"/>
      <c r="L69" s="86"/>
      <c r="M69" s="86">
        <f t="shared" si="5"/>
        <v>0</v>
      </c>
      <c r="N69" s="86"/>
      <c r="O69" s="86"/>
      <c r="P69" s="86"/>
      <c r="Q69" s="86"/>
      <c r="R69" s="101"/>
      <c r="S69" s="86"/>
      <c r="T69" s="86"/>
      <c r="U69" s="86"/>
      <c r="V69" s="95"/>
    </row>
    <row r="70" spans="2:22" s="78" customFormat="1" ht="24.75" customHeight="1" x14ac:dyDescent="0.35">
      <c r="B70" s="140" t="s">
        <v>14</v>
      </c>
      <c r="C70" s="139" t="s">
        <v>405</v>
      </c>
      <c r="D70" s="82" t="s">
        <v>73</v>
      </c>
      <c r="E70" s="127" t="s">
        <v>164</v>
      </c>
      <c r="F70" s="82" t="s">
        <v>74</v>
      </c>
      <c r="G70" s="82" t="s">
        <v>74</v>
      </c>
      <c r="H70" s="82" t="s">
        <v>379</v>
      </c>
      <c r="I70" s="82" t="s">
        <v>378</v>
      </c>
      <c r="J70" s="118">
        <f t="shared" ref="J70:U70" si="6">J81+J102</f>
        <v>47846117.590000004</v>
      </c>
      <c r="K70" s="118">
        <f t="shared" si="6"/>
        <v>38780738.349999994</v>
      </c>
      <c r="L70" s="118">
        <f t="shared" si="6"/>
        <v>0</v>
      </c>
      <c r="M70" s="118">
        <f t="shared" si="6"/>
        <v>9065379.2400000002</v>
      </c>
      <c r="N70" s="118">
        <f t="shared" si="6"/>
        <v>25672743.949999999</v>
      </c>
      <c r="O70" s="118">
        <f t="shared" si="6"/>
        <v>19292691.410000004</v>
      </c>
      <c r="P70" s="118">
        <f t="shared" si="6"/>
        <v>0</v>
      </c>
      <c r="Q70" s="118">
        <f t="shared" si="6"/>
        <v>6380052.5399999991</v>
      </c>
      <c r="R70" s="118">
        <f t="shared" si="6"/>
        <v>1069693.94</v>
      </c>
      <c r="S70" s="118">
        <f t="shared" si="6"/>
        <v>1069693.94</v>
      </c>
      <c r="T70" s="118">
        <f t="shared" si="6"/>
        <v>0</v>
      </c>
      <c r="U70" s="118">
        <f t="shared" si="6"/>
        <v>0</v>
      </c>
      <c r="V70" s="121"/>
    </row>
    <row r="71" spans="2:22" s="78" customFormat="1" ht="39" customHeight="1" x14ac:dyDescent="0.35">
      <c r="B71" s="141"/>
      <c r="C71" s="126"/>
      <c r="D71" s="83"/>
      <c r="E71" s="128"/>
      <c r="F71" s="129"/>
      <c r="G71" s="129"/>
      <c r="H71" s="129"/>
      <c r="I71" s="129"/>
      <c r="J71" s="119"/>
      <c r="K71" s="119"/>
      <c r="L71" s="119"/>
      <c r="M71" s="119"/>
      <c r="N71" s="119"/>
      <c r="O71" s="119"/>
      <c r="P71" s="119"/>
      <c r="Q71" s="119"/>
      <c r="R71" s="119"/>
      <c r="S71" s="119"/>
      <c r="T71" s="119"/>
      <c r="U71" s="119"/>
      <c r="V71" s="122"/>
    </row>
    <row r="72" spans="2:22" s="78" customFormat="1" ht="23" x14ac:dyDescent="0.35">
      <c r="B72" s="141"/>
      <c r="C72" s="126"/>
      <c r="D72" s="83"/>
      <c r="E72" s="62" t="s">
        <v>406</v>
      </c>
      <c r="F72" s="36" t="s">
        <v>75</v>
      </c>
      <c r="G72" s="36" t="s">
        <v>370</v>
      </c>
      <c r="H72" s="36"/>
      <c r="I72" s="36"/>
      <c r="J72" s="119"/>
      <c r="K72" s="119"/>
      <c r="L72" s="119"/>
      <c r="M72" s="119"/>
      <c r="N72" s="119"/>
      <c r="O72" s="119"/>
      <c r="P72" s="119"/>
      <c r="Q72" s="119"/>
      <c r="R72" s="119"/>
      <c r="S72" s="119"/>
      <c r="T72" s="119"/>
      <c r="U72" s="119"/>
      <c r="V72" s="122"/>
    </row>
    <row r="73" spans="2:22" s="78" customFormat="1" ht="23" x14ac:dyDescent="0.35">
      <c r="B73" s="141"/>
      <c r="C73" s="126"/>
      <c r="D73" s="83"/>
      <c r="E73" s="62" t="s">
        <v>407</v>
      </c>
      <c r="F73" s="36" t="s">
        <v>76</v>
      </c>
      <c r="G73" s="36" t="s">
        <v>383</v>
      </c>
      <c r="H73" s="36"/>
      <c r="I73" s="36"/>
      <c r="J73" s="126"/>
      <c r="K73" s="126"/>
      <c r="L73" s="126"/>
      <c r="M73" s="126"/>
      <c r="N73" s="119"/>
      <c r="O73" s="119"/>
      <c r="P73" s="119"/>
      <c r="Q73" s="119"/>
      <c r="R73" s="119"/>
      <c r="S73" s="119"/>
      <c r="T73" s="119"/>
      <c r="U73" s="119"/>
      <c r="V73" s="122"/>
    </row>
    <row r="74" spans="2:22" s="78" customFormat="1" ht="34.5" x14ac:dyDescent="0.35">
      <c r="B74" s="141"/>
      <c r="C74" s="126"/>
      <c r="D74" s="83"/>
      <c r="E74" s="80" t="s">
        <v>408</v>
      </c>
      <c r="F74" s="38" t="s">
        <v>77</v>
      </c>
      <c r="G74" s="38" t="s">
        <v>384</v>
      </c>
      <c r="H74" s="38" t="s">
        <v>382</v>
      </c>
      <c r="I74" s="38" t="s">
        <v>78</v>
      </c>
      <c r="J74" s="126"/>
      <c r="K74" s="126"/>
      <c r="L74" s="126"/>
      <c r="M74" s="126"/>
      <c r="N74" s="119"/>
      <c r="O74" s="119"/>
      <c r="P74" s="119"/>
      <c r="Q74" s="119"/>
      <c r="R74" s="119"/>
      <c r="S74" s="119"/>
      <c r="T74" s="119"/>
      <c r="U74" s="119"/>
      <c r="V74" s="122"/>
    </row>
    <row r="75" spans="2:22" s="78" customFormat="1" ht="46" x14ac:dyDescent="0.35">
      <c r="B75" s="141"/>
      <c r="C75" s="126"/>
      <c r="D75" s="83"/>
      <c r="E75" s="80" t="s">
        <v>409</v>
      </c>
      <c r="F75" s="38" t="s">
        <v>79</v>
      </c>
      <c r="G75" s="38" t="s">
        <v>79</v>
      </c>
      <c r="H75" s="38" t="s">
        <v>385</v>
      </c>
      <c r="I75" s="38" t="s">
        <v>243</v>
      </c>
      <c r="J75" s="126"/>
      <c r="K75" s="126"/>
      <c r="L75" s="126"/>
      <c r="M75" s="126"/>
      <c r="N75" s="119"/>
      <c r="O75" s="119"/>
      <c r="P75" s="119"/>
      <c r="Q75" s="119"/>
      <c r="R75" s="119"/>
      <c r="S75" s="119"/>
      <c r="T75" s="119"/>
      <c r="U75" s="119"/>
      <c r="V75" s="122"/>
    </row>
    <row r="76" spans="2:22" s="78" customFormat="1" ht="23" x14ac:dyDescent="0.35">
      <c r="B76" s="141"/>
      <c r="C76" s="126"/>
      <c r="D76" s="83"/>
      <c r="E76" s="80" t="s">
        <v>410</v>
      </c>
      <c r="F76" s="38" t="s">
        <v>80</v>
      </c>
      <c r="G76" s="38" t="s">
        <v>233</v>
      </c>
      <c r="H76" s="38"/>
      <c r="I76" s="38" t="s">
        <v>304</v>
      </c>
      <c r="J76" s="126"/>
      <c r="K76" s="126"/>
      <c r="L76" s="126"/>
      <c r="M76" s="126"/>
      <c r="N76" s="119"/>
      <c r="O76" s="119"/>
      <c r="P76" s="119"/>
      <c r="Q76" s="119"/>
      <c r="R76" s="119"/>
      <c r="S76" s="119"/>
      <c r="T76" s="119"/>
      <c r="U76" s="119"/>
      <c r="V76" s="122"/>
    </row>
    <row r="77" spans="2:22" s="78" customFormat="1" ht="23" x14ac:dyDescent="0.35">
      <c r="B77" s="141"/>
      <c r="C77" s="126"/>
      <c r="D77" s="83"/>
      <c r="E77" s="80" t="s">
        <v>411</v>
      </c>
      <c r="F77" s="38" t="s">
        <v>81</v>
      </c>
      <c r="G77" s="38" t="s">
        <v>234</v>
      </c>
      <c r="H77" s="38"/>
      <c r="I77" s="38" t="s">
        <v>386</v>
      </c>
      <c r="J77" s="126"/>
      <c r="K77" s="126"/>
      <c r="L77" s="126"/>
      <c r="M77" s="126"/>
      <c r="N77" s="119"/>
      <c r="O77" s="119"/>
      <c r="P77" s="119"/>
      <c r="Q77" s="119"/>
      <c r="R77" s="119"/>
      <c r="S77" s="119"/>
      <c r="T77" s="119"/>
      <c r="U77" s="119"/>
      <c r="V77" s="122"/>
    </row>
    <row r="78" spans="2:22" s="78" customFormat="1" ht="34.5" x14ac:dyDescent="0.35">
      <c r="B78" s="141"/>
      <c r="C78" s="126"/>
      <c r="D78" s="83"/>
      <c r="E78" s="80" t="s">
        <v>412</v>
      </c>
      <c r="F78" s="38" t="s">
        <v>82</v>
      </c>
      <c r="G78" s="38" t="s">
        <v>235</v>
      </c>
      <c r="H78" s="38"/>
      <c r="I78" s="38" t="s">
        <v>387</v>
      </c>
      <c r="J78" s="126"/>
      <c r="K78" s="126"/>
      <c r="L78" s="126"/>
      <c r="M78" s="126"/>
      <c r="N78" s="119"/>
      <c r="O78" s="119"/>
      <c r="P78" s="119"/>
      <c r="Q78" s="119"/>
      <c r="R78" s="119"/>
      <c r="S78" s="119"/>
      <c r="T78" s="119"/>
      <c r="U78" s="119"/>
      <c r="V78" s="122"/>
    </row>
    <row r="79" spans="2:22" s="78" customFormat="1" ht="34.5" x14ac:dyDescent="0.35">
      <c r="B79" s="141"/>
      <c r="C79" s="126"/>
      <c r="D79" s="83"/>
      <c r="E79" s="62" t="s">
        <v>413</v>
      </c>
      <c r="F79" s="36" t="s">
        <v>83</v>
      </c>
      <c r="G79" s="36" t="s">
        <v>372</v>
      </c>
      <c r="H79" s="36"/>
      <c r="I79" s="36" t="s">
        <v>84</v>
      </c>
      <c r="J79" s="126"/>
      <c r="K79" s="126"/>
      <c r="L79" s="126"/>
      <c r="M79" s="126"/>
      <c r="N79" s="119"/>
      <c r="O79" s="119"/>
      <c r="P79" s="119"/>
      <c r="Q79" s="119"/>
      <c r="R79" s="119"/>
      <c r="S79" s="119"/>
      <c r="T79" s="119"/>
      <c r="U79" s="119"/>
      <c r="V79" s="122"/>
    </row>
    <row r="80" spans="2:22" s="78" customFormat="1" ht="34.5" x14ac:dyDescent="0.35">
      <c r="B80" s="141"/>
      <c r="C80" s="126"/>
      <c r="D80" s="83"/>
      <c r="E80" s="62" t="s">
        <v>414</v>
      </c>
      <c r="F80" s="36" t="s">
        <v>85</v>
      </c>
      <c r="G80" s="36" t="s">
        <v>371</v>
      </c>
      <c r="H80" s="36"/>
      <c r="I80" s="36" t="s">
        <v>86</v>
      </c>
      <c r="J80" s="126"/>
      <c r="K80" s="126"/>
      <c r="L80" s="126"/>
      <c r="M80" s="126"/>
      <c r="N80" s="174"/>
      <c r="O80" s="174"/>
      <c r="P80" s="174"/>
      <c r="Q80" s="174"/>
      <c r="R80" s="174"/>
      <c r="S80" s="174"/>
      <c r="T80" s="174"/>
      <c r="U80" s="174"/>
      <c r="V80" s="123"/>
    </row>
    <row r="81" spans="2:22" s="1" customFormat="1" ht="42.65" customHeight="1" x14ac:dyDescent="0.35">
      <c r="B81" s="104" t="s">
        <v>37</v>
      </c>
      <c r="C81" s="104" t="s">
        <v>87</v>
      </c>
      <c r="D81" s="110" t="s">
        <v>88</v>
      </c>
      <c r="E81" s="33" t="s">
        <v>166</v>
      </c>
      <c r="F81" s="22" t="s">
        <v>202</v>
      </c>
      <c r="G81" s="22">
        <v>0</v>
      </c>
      <c r="H81" s="22" t="s">
        <v>62</v>
      </c>
      <c r="I81" s="22" t="s">
        <v>345</v>
      </c>
      <c r="J81" s="113">
        <f>J87+J89+J92+J98+J100</f>
        <v>26495176.18</v>
      </c>
      <c r="K81" s="113">
        <f t="shared" ref="K81:U81" si="7">K87+K89+K92+K98+K100</f>
        <v>20632442.129999999</v>
      </c>
      <c r="L81" s="113">
        <f t="shared" si="7"/>
        <v>0</v>
      </c>
      <c r="M81" s="113">
        <f t="shared" si="7"/>
        <v>5862734.0499999989</v>
      </c>
      <c r="N81" s="113">
        <f t="shared" si="7"/>
        <v>15856825.219999999</v>
      </c>
      <c r="O81" s="113">
        <f t="shared" si="7"/>
        <v>11136198.880000003</v>
      </c>
      <c r="P81" s="113">
        <f t="shared" si="7"/>
        <v>0</v>
      </c>
      <c r="Q81" s="113">
        <f t="shared" si="7"/>
        <v>4720626.3399999989</v>
      </c>
      <c r="R81" s="113">
        <f t="shared" si="7"/>
        <v>207492.35</v>
      </c>
      <c r="S81" s="113">
        <f t="shared" si="7"/>
        <v>207492.35</v>
      </c>
      <c r="T81" s="113">
        <f t="shared" si="7"/>
        <v>0</v>
      </c>
      <c r="U81" s="113">
        <f t="shared" si="7"/>
        <v>0</v>
      </c>
      <c r="V81" s="115"/>
    </row>
    <row r="82" spans="2:22" s="1" customFormat="1" ht="40.9" customHeight="1" x14ac:dyDescent="0.35">
      <c r="B82" s="105"/>
      <c r="C82" s="105"/>
      <c r="D82" s="111"/>
      <c r="E82" s="33" t="s">
        <v>167</v>
      </c>
      <c r="F82" s="22" t="s">
        <v>202</v>
      </c>
      <c r="G82" s="22">
        <v>0</v>
      </c>
      <c r="H82" s="22" t="s">
        <v>62</v>
      </c>
      <c r="I82" s="22" t="s">
        <v>317</v>
      </c>
      <c r="J82" s="114"/>
      <c r="K82" s="114"/>
      <c r="L82" s="114"/>
      <c r="M82" s="114"/>
      <c r="N82" s="114"/>
      <c r="O82" s="114"/>
      <c r="P82" s="114"/>
      <c r="Q82" s="114"/>
      <c r="R82" s="114"/>
      <c r="S82" s="114"/>
      <c r="T82" s="114"/>
      <c r="U82" s="114"/>
      <c r="V82" s="116"/>
    </row>
    <row r="83" spans="2:22" s="1" customFormat="1" ht="28.9" customHeight="1" x14ac:dyDescent="0.35">
      <c r="B83" s="105"/>
      <c r="C83" s="105"/>
      <c r="D83" s="111"/>
      <c r="E83" s="21" t="s">
        <v>168</v>
      </c>
      <c r="F83" s="22" t="s">
        <v>202</v>
      </c>
      <c r="G83" s="22">
        <v>0</v>
      </c>
      <c r="H83" s="22" t="s">
        <v>62</v>
      </c>
      <c r="I83" s="22" t="s">
        <v>314</v>
      </c>
      <c r="J83" s="114"/>
      <c r="K83" s="114"/>
      <c r="L83" s="114"/>
      <c r="M83" s="114"/>
      <c r="N83" s="114"/>
      <c r="O83" s="114"/>
      <c r="P83" s="114"/>
      <c r="Q83" s="114"/>
      <c r="R83" s="114"/>
      <c r="S83" s="114"/>
      <c r="T83" s="114"/>
      <c r="U83" s="114"/>
      <c r="V83" s="116"/>
    </row>
    <row r="84" spans="2:22" s="1" customFormat="1" ht="48.65" customHeight="1" x14ac:dyDescent="0.35">
      <c r="B84" s="105"/>
      <c r="C84" s="105"/>
      <c r="D84" s="111"/>
      <c r="E84" s="21" t="s">
        <v>165</v>
      </c>
      <c r="F84" s="22" t="s">
        <v>202</v>
      </c>
      <c r="G84" s="22">
        <v>0</v>
      </c>
      <c r="H84" s="22" t="s">
        <v>62</v>
      </c>
      <c r="I84" s="22" t="s">
        <v>313</v>
      </c>
      <c r="J84" s="114"/>
      <c r="K84" s="114"/>
      <c r="L84" s="114"/>
      <c r="M84" s="114"/>
      <c r="N84" s="114"/>
      <c r="O84" s="114"/>
      <c r="P84" s="114"/>
      <c r="Q84" s="114"/>
      <c r="R84" s="114"/>
      <c r="S84" s="114"/>
      <c r="T84" s="114"/>
      <c r="U84" s="114"/>
      <c r="V84" s="116"/>
    </row>
    <row r="85" spans="2:22" s="1" customFormat="1" ht="39.65" customHeight="1" x14ac:dyDescent="0.35">
      <c r="B85" s="105"/>
      <c r="C85" s="105"/>
      <c r="D85" s="111"/>
      <c r="E85" s="21" t="s">
        <v>170</v>
      </c>
      <c r="F85" s="22" t="s">
        <v>202</v>
      </c>
      <c r="G85" s="22">
        <v>0</v>
      </c>
      <c r="H85" s="22" t="s">
        <v>62</v>
      </c>
      <c r="I85" s="22" t="s">
        <v>171</v>
      </c>
      <c r="J85" s="114"/>
      <c r="K85" s="114"/>
      <c r="L85" s="114"/>
      <c r="M85" s="114"/>
      <c r="N85" s="114"/>
      <c r="O85" s="114"/>
      <c r="P85" s="114"/>
      <c r="Q85" s="114"/>
      <c r="R85" s="114"/>
      <c r="S85" s="114"/>
      <c r="T85" s="114"/>
      <c r="U85" s="114"/>
      <c r="V85" s="116"/>
    </row>
    <row r="86" spans="2:22" s="1" customFormat="1" ht="38.65" customHeight="1" x14ac:dyDescent="0.35">
      <c r="B86" s="105"/>
      <c r="C86" s="105"/>
      <c r="D86" s="111"/>
      <c r="E86" s="21" t="s">
        <v>169</v>
      </c>
      <c r="F86" s="22" t="s">
        <v>202</v>
      </c>
      <c r="G86" s="22">
        <v>0</v>
      </c>
      <c r="H86" s="22" t="s">
        <v>62</v>
      </c>
      <c r="I86" s="22" t="s">
        <v>146</v>
      </c>
      <c r="J86" s="105"/>
      <c r="K86" s="105"/>
      <c r="L86" s="105"/>
      <c r="M86" s="105"/>
      <c r="N86" s="105"/>
      <c r="O86" s="105"/>
      <c r="P86" s="105"/>
      <c r="Q86" s="105"/>
      <c r="R86" s="105"/>
      <c r="S86" s="105"/>
      <c r="T86" s="105"/>
      <c r="U86" s="105"/>
      <c r="V86" s="117"/>
    </row>
    <row r="87" spans="2:22" s="1" customFormat="1" ht="52.9" customHeight="1" x14ac:dyDescent="0.35">
      <c r="B87" s="104" t="s">
        <v>38</v>
      </c>
      <c r="C87" s="107" t="s">
        <v>293</v>
      </c>
      <c r="D87" s="110" t="s">
        <v>89</v>
      </c>
      <c r="E87" s="21" t="s">
        <v>172</v>
      </c>
      <c r="F87" s="22" t="s">
        <v>202</v>
      </c>
      <c r="G87" s="22">
        <v>0</v>
      </c>
      <c r="H87" s="22" t="s">
        <v>62</v>
      </c>
      <c r="I87" s="22" t="s">
        <v>313</v>
      </c>
      <c r="J87" s="100">
        <v>4932254.8099999996</v>
      </c>
      <c r="K87" s="100">
        <v>4185719.29</v>
      </c>
      <c r="L87" s="100">
        <v>0</v>
      </c>
      <c r="M87" s="100">
        <f t="shared" ref="M87:M101" si="8">+J87-K87</f>
        <v>746535.51999999955</v>
      </c>
      <c r="N87" s="100">
        <v>4207970.01</v>
      </c>
      <c r="O87" s="100">
        <v>3569959.2</v>
      </c>
      <c r="P87" s="100">
        <v>0</v>
      </c>
      <c r="Q87" s="100">
        <f>+N87-O87</f>
        <v>638010.80999999959</v>
      </c>
      <c r="R87" s="100">
        <f>SUM(S87:U88)</f>
        <v>0</v>
      </c>
      <c r="S87" s="100">
        <v>0</v>
      </c>
      <c r="T87" s="100">
        <v>0</v>
      </c>
      <c r="U87" s="100"/>
      <c r="V87" s="94" t="s">
        <v>360</v>
      </c>
    </row>
    <row r="88" spans="2:22" s="1" customFormat="1" ht="81" customHeight="1" x14ac:dyDescent="0.35">
      <c r="B88" s="105"/>
      <c r="C88" s="108"/>
      <c r="D88" s="111"/>
      <c r="E88" s="32" t="s">
        <v>173</v>
      </c>
      <c r="F88" s="22" t="s">
        <v>202</v>
      </c>
      <c r="G88" s="22">
        <v>0</v>
      </c>
      <c r="H88" s="22" t="s">
        <v>62</v>
      </c>
      <c r="I88" s="22" t="s">
        <v>312</v>
      </c>
      <c r="J88" s="101"/>
      <c r="K88" s="101"/>
      <c r="L88" s="101"/>
      <c r="M88" s="101">
        <f t="shared" si="8"/>
        <v>0</v>
      </c>
      <c r="N88" s="101"/>
      <c r="O88" s="101"/>
      <c r="P88" s="101"/>
      <c r="Q88" s="101"/>
      <c r="R88" s="101"/>
      <c r="S88" s="101"/>
      <c r="T88" s="101"/>
      <c r="U88" s="101"/>
      <c r="V88" s="103"/>
    </row>
    <row r="89" spans="2:22" s="1" customFormat="1" ht="49.15" customHeight="1" x14ac:dyDescent="0.35">
      <c r="B89" s="104" t="s">
        <v>39</v>
      </c>
      <c r="C89" s="104" t="s">
        <v>415</v>
      </c>
      <c r="D89" s="110" t="s">
        <v>90</v>
      </c>
      <c r="E89" s="62" t="s">
        <v>174</v>
      </c>
      <c r="F89" s="36" t="s">
        <v>202</v>
      </c>
      <c r="G89" s="36">
        <v>0</v>
      </c>
      <c r="H89" s="36" t="s">
        <v>62</v>
      </c>
      <c r="I89" s="36" t="s">
        <v>314</v>
      </c>
      <c r="J89" s="100">
        <v>9042740.7799999993</v>
      </c>
      <c r="K89" s="100">
        <v>7686329.6299999999</v>
      </c>
      <c r="L89" s="100">
        <v>0</v>
      </c>
      <c r="M89" s="100">
        <f t="shared" si="8"/>
        <v>1356411.1499999994</v>
      </c>
      <c r="N89" s="100">
        <v>4815704.92</v>
      </c>
      <c r="O89" s="100">
        <v>4093349.18</v>
      </c>
      <c r="P89" s="100">
        <v>0</v>
      </c>
      <c r="Q89" s="100">
        <f>+N89-O89</f>
        <v>722355.73999999976</v>
      </c>
      <c r="R89" s="100">
        <f>SUM(S89:U91)</f>
        <v>34658.39</v>
      </c>
      <c r="S89" s="100">
        <v>34658.39</v>
      </c>
      <c r="T89" s="100">
        <v>0</v>
      </c>
      <c r="U89" s="100"/>
      <c r="V89" s="94" t="s">
        <v>365</v>
      </c>
    </row>
    <row r="90" spans="2:22" s="1" customFormat="1" ht="45.65" customHeight="1" x14ac:dyDescent="0.35">
      <c r="B90" s="105"/>
      <c r="C90" s="105"/>
      <c r="D90" s="111"/>
      <c r="E90" s="32" t="s">
        <v>175</v>
      </c>
      <c r="F90" s="22" t="s">
        <v>202</v>
      </c>
      <c r="G90" s="22">
        <v>0</v>
      </c>
      <c r="H90" s="22" t="s">
        <v>62</v>
      </c>
      <c r="I90" s="22" t="s">
        <v>263</v>
      </c>
      <c r="J90" s="101"/>
      <c r="K90" s="101"/>
      <c r="L90" s="101"/>
      <c r="M90" s="101">
        <f t="shared" si="8"/>
        <v>0</v>
      </c>
      <c r="N90" s="101"/>
      <c r="O90" s="101"/>
      <c r="P90" s="101"/>
      <c r="Q90" s="101"/>
      <c r="R90" s="101"/>
      <c r="S90" s="101"/>
      <c r="T90" s="101"/>
      <c r="U90" s="101"/>
      <c r="V90" s="95"/>
    </row>
    <row r="91" spans="2:22" s="1" customFormat="1" ht="55.9" customHeight="1" x14ac:dyDescent="0.35">
      <c r="B91" s="106"/>
      <c r="C91" s="106"/>
      <c r="D91" s="112"/>
      <c r="E91" s="32" t="s">
        <v>176</v>
      </c>
      <c r="F91" s="22" t="s">
        <v>202</v>
      </c>
      <c r="G91" s="22">
        <v>0</v>
      </c>
      <c r="H91" s="22" t="s">
        <v>62</v>
      </c>
      <c r="I91" s="22" t="s">
        <v>259</v>
      </c>
      <c r="J91" s="102"/>
      <c r="K91" s="102"/>
      <c r="L91" s="102"/>
      <c r="M91" s="102">
        <f t="shared" si="8"/>
        <v>0</v>
      </c>
      <c r="N91" s="102"/>
      <c r="O91" s="102"/>
      <c r="P91" s="102"/>
      <c r="Q91" s="102"/>
      <c r="R91" s="102"/>
      <c r="S91" s="102"/>
      <c r="T91" s="102"/>
      <c r="U91" s="102"/>
      <c r="V91" s="103"/>
    </row>
    <row r="92" spans="2:22" s="1" customFormat="1" ht="36.65" customHeight="1" x14ac:dyDescent="0.35">
      <c r="B92" s="104" t="s">
        <v>91</v>
      </c>
      <c r="C92" s="107" t="s">
        <v>294</v>
      </c>
      <c r="D92" s="110" t="s">
        <v>92</v>
      </c>
      <c r="E92" s="35" t="s">
        <v>177</v>
      </c>
      <c r="F92" s="36" t="s">
        <v>202</v>
      </c>
      <c r="G92" s="36">
        <v>0</v>
      </c>
      <c r="H92" s="36" t="s">
        <v>62</v>
      </c>
      <c r="I92" s="36" t="s">
        <v>315</v>
      </c>
      <c r="J92" s="100">
        <v>5171057.9400000004</v>
      </c>
      <c r="K92" s="100">
        <v>2513638.9700000002</v>
      </c>
      <c r="L92" s="100">
        <v>0</v>
      </c>
      <c r="M92" s="100">
        <f t="shared" si="8"/>
        <v>2657418.9700000002</v>
      </c>
      <c r="N92" s="100">
        <v>5505972.8099999996</v>
      </c>
      <c r="O92" s="100">
        <v>2344789.64</v>
      </c>
      <c r="P92" s="100">
        <v>0</v>
      </c>
      <c r="Q92" s="100">
        <f>+N92-O92</f>
        <v>3161183.1699999995</v>
      </c>
      <c r="R92" s="100">
        <f>SUM(S92:U97)</f>
        <v>110173.56</v>
      </c>
      <c r="S92" s="100">
        <v>110173.56</v>
      </c>
      <c r="T92" s="100">
        <v>0</v>
      </c>
      <c r="U92" s="100"/>
      <c r="V92" s="94" t="s">
        <v>356</v>
      </c>
    </row>
    <row r="93" spans="2:22" s="1" customFormat="1" ht="39.65" customHeight="1" x14ac:dyDescent="0.35">
      <c r="B93" s="105"/>
      <c r="C93" s="108"/>
      <c r="D93" s="111"/>
      <c r="E93" s="35" t="s">
        <v>178</v>
      </c>
      <c r="F93" s="36" t="s">
        <v>202</v>
      </c>
      <c r="G93" s="36">
        <v>0</v>
      </c>
      <c r="H93" s="36" t="s">
        <v>62</v>
      </c>
      <c r="I93" s="36" t="s">
        <v>317</v>
      </c>
      <c r="J93" s="101"/>
      <c r="K93" s="101"/>
      <c r="L93" s="101"/>
      <c r="M93" s="101">
        <f t="shared" si="8"/>
        <v>0</v>
      </c>
      <c r="N93" s="101"/>
      <c r="O93" s="101"/>
      <c r="P93" s="101"/>
      <c r="Q93" s="101"/>
      <c r="R93" s="101"/>
      <c r="S93" s="101"/>
      <c r="T93" s="101"/>
      <c r="U93" s="101"/>
      <c r="V93" s="95"/>
    </row>
    <row r="94" spans="2:22" s="1" customFormat="1" ht="41.65" customHeight="1" x14ac:dyDescent="0.35">
      <c r="B94" s="105"/>
      <c r="C94" s="108"/>
      <c r="D94" s="111"/>
      <c r="E94" s="21" t="s">
        <v>179</v>
      </c>
      <c r="F94" s="22" t="s">
        <v>202</v>
      </c>
      <c r="G94" s="22">
        <v>0</v>
      </c>
      <c r="H94" s="22" t="s">
        <v>62</v>
      </c>
      <c r="I94" s="22" t="s">
        <v>316</v>
      </c>
      <c r="J94" s="101"/>
      <c r="K94" s="101"/>
      <c r="L94" s="101"/>
      <c r="M94" s="101">
        <f t="shared" si="8"/>
        <v>0</v>
      </c>
      <c r="N94" s="101"/>
      <c r="O94" s="101"/>
      <c r="P94" s="101"/>
      <c r="Q94" s="101"/>
      <c r="R94" s="101"/>
      <c r="S94" s="101"/>
      <c r="T94" s="101"/>
      <c r="U94" s="101"/>
      <c r="V94" s="95"/>
    </row>
    <row r="95" spans="2:22" s="1" customFormat="1" ht="41.65" customHeight="1" x14ac:dyDescent="0.35">
      <c r="B95" s="105"/>
      <c r="C95" s="108"/>
      <c r="D95" s="111"/>
      <c r="E95" s="21" t="s">
        <v>180</v>
      </c>
      <c r="F95" s="22" t="s">
        <v>202</v>
      </c>
      <c r="G95" s="22">
        <v>0</v>
      </c>
      <c r="H95" s="22" t="s">
        <v>62</v>
      </c>
      <c r="I95" s="22" t="s">
        <v>318</v>
      </c>
      <c r="J95" s="101"/>
      <c r="K95" s="101"/>
      <c r="L95" s="101"/>
      <c r="M95" s="101">
        <f t="shared" si="8"/>
        <v>0</v>
      </c>
      <c r="N95" s="101"/>
      <c r="O95" s="101"/>
      <c r="P95" s="101"/>
      <c r="Q95" s="101"/>
      <c r="R95" s="101"/>
      <c r="S95" s="101"/>
      <c r="T95" s="101"/>
      <c r="U95" s="101"/>
      <c r="V95" s="95"/>
    </row>
    <row r="96" spans="2:22" s="1" customFormat="1" ht="42" customHeight="1" x14ac:dyDescent="0.35">
      <c r="B96" s="105"/>
      <c r="C96" s="108"/>
      <c r="D96" s="111"/>
      <c r="E96" s="21" t="s">
        <v>181</v>
      </c>
      <c r="F96" s="22" t="s">
        <v>202</v>
      </c>
      <c r="G96" s="22">
        <v>0</v>
      </c>
      <c r="H96" s="22" t="s">
        <v>62</v>
      </c>
      <c r="I96" s="22" t="s">
        <v>319</v>
      </c>
      <c r="J96" s="101"/>
      <c r="K96" s="101"/>
      <c r="L96" s="101"/>
      <c r="M96" s="101">
        <f t="shared" si="8"/>
        <v>0</v>
      </c>
      <c r="N96" s="101"/>
      <c r="O96" s="101"/>
      <c r="P96" s="101"/>
      <c r="Q96" s="101"/>
      <c r="R96" s="101"/>
      <c r="S96" s="101"/>
      <c r="T96" s="101"/>
      <c r="U96" s="101"/>
      <c r="V96" s="95"/>
    </row>
    <row r="97" spans="2:22 16384:16384" s="1" customFormat="1" ht="37.15" customHeight="1" x14ac:dyDescent="0.35">
      <c r="B97" s="106"/>
      <c r="C97" s="109"/>
      <c r="D97" s="112"/>
      <c r="E97" s="21" t="s">
        <v>182</v>
      </c>
      <c r="F97" s="22" t="s">
        <v>202</v>
      </c>
      <c r="G97" s="22">
        <v>0</v>
      </c>
      <c r="H97" s="22" t="s">
        <v>62</v>
      </c>
      <c r="I97" s="22" t="s">
        <v>93</v>
      </c>
      <c r="J97" s="102"/>
      <c r="K97" s="102"/>
      <c r="L97" s="102"/>
      <c r="M97" s="102">
        <f t="shared" si="8"/>
        <v>0</v>
      </c>
      <c r="N97" s="102"/>
      <c r="O97" s="102"/>
      <c r="P97" s="102"/>
      <c r="Q97" s="102"/>
      <c r="R97" s="102"/>
      <c r="S97" s="102"/>
      <c r="T97" s="102"/>
      <c r="U97" s="102"/>
      <c r="V97" s="103"/>
    </row>
    <row r="98" spans="2:22 16384:16384" s="1" customFormat="1" ht="52.9" customHeight="1" x14ac:dyDescent="0.35">
      <c r="B98" s="104" t="s">
        <v>183</v>
      </c>
      <c r="C98" s="107" t="s">
        <v>295</v>
      </c>
      <c r="D98" s="110" t="s">
        <v>184</v>
      </c>
      <c r="E98" s="62" t="s">
        <v>264</v>
      </c>
      <c r="F98" s="36" t="s">
        <v>202</v>
      </c>
      <c r="G98" s="36">
        <v>0</v>
      </c>
      <c r="H98" s="36" t="s">
        <v>62</v>
      </c>
      <c r="I98" s="36" t="s">
        <v>146</v>
      </c>
      <c r="J98" s="100">
        <v>68420.91</v>
      </c>
      <c r="K98" s="100">
        <v>58157.77</v>
      </c>
      <c r="L98" s="100">
        <v>0</v>
      </c>
      <c r="M98" s="100">
        <f t="shared" si="8"/>
        <v>10263.140000000007</v>
      </c>
      <c r="N98" s="100">
        <v>61928.39</v>
      </c>
      <c r="O98" s="100">
        <v>52639.13</v>
      </c>
      <c r="P98" s="100">
        <v>0</v>
      </c>
      <c r="Q98" s="100">
        <f>+N98-O98</f>
        <v>9289.260000000002</v>
      </c>
      <c r="R98" s="100">
        <f>SUM(S98:U99)</f>
        <v>42919.3</v>
      </c>
      <c r="S98" s="100">
        <v>42919.3</v>
      </c>
      <c r="T98" s="100">
        <v>0</v>
      </c>
      <c r="U98" s="100"/>
      <c r="V98" s="94" t="s">
        <v>357</v>
      </c>
    </row>
    <row r="99" spans="2:22 16384:16384" s="1" customFormat="1" ht="68.650000000000006" customHeight="1" x14ac:dyDescent="0.35">
      <c r="B99" s="105"/>
      <c r="C99" s="108"/>
      <c r="D99" s="111"/>
      <c r="E99" s="32" t="s">
        <v>265</v>
      </c>
      <c r="F99" s="22" t="s">
        <v>202</v>
      </c>
      <c r="G99" s="22">
        <v>0</v>
      </c>
      <c r="H99" s="22" t="s">
        <v>62</v>
      </c>
      <c r="I99" s="22" t="s">
        <v>146</v>
      </c>
      <c r="J99" s="101"/>
      <c r="K99" s="101"/>
      <c r="L99" s="101"/>
      <c r="M99" s="101">
        <f t="shared" si="8"/>
        <v>0</v>
      </c>
      <c r="N99" s="101"/>
      <c r="O99" s="101"/>
      <c r="P99" s="101"/>
      <c r="Q99" s="101"/>
      <c r="R99" s="101"/>
      <c r="S99" s="101"/>
      <c r="T99" s="101"/>
      <c r="U99" s="101"/>
      <c r="V99" s="95"/>
    </row>
    <row r="100" spans="2:22 16384:16384" s="1" customFormat="1" ht="39" customHeight="1" x14ac:dyDescent="0.35">
      <c r="B100" s="104" t="s">
        <v>185</v>
      </c>
      <c r="C100" s="107" t="s">
        <v>296</v>
      </c>
      <c r="D100" s="110" t="s">
        <v>186</v>
      </c>
      <c r="E100" s="62" t="s">
        <v>170</v>
      </c>
      <c r="F100" s="36" t="s">
        <v>202</v>
      </c>
      <c r="G100" s="36">
        <v>0</v>
      </c>
      <c r="H100" s="36" t="s">
        <v>62</v>
      </c>
      <c r="I100" s="36" t="s">
        <v>171</v>
      </c>
      <c r="J100" s="100">
        <v>7280701.7400000002</v>
      </c>
      <c r="K100" s="100">
        <v>6188596.4699999997</v>
      </c>
      <c r="L100" s="100">
        <v>0</v>
      </c>
      <c r="M100" s="100">
        <f t="shared" si="8"/>
        <v>1092105.2700000005</v>
      </c>
      <c r="N100" s="100">
        <v>1265249.0900000001</v>
      </c>
      <c r="O100" s="100">
        <v>1075461.73</v>
      </c>
      <c r="P100" s="100">
        <v>0</v>
      </c>
      <c r="Q100" s="100">
        <f>+N100-O100</f>
        <v>189787.3600000001</v>
      </c>
      <c r="R100" s="100">
        <f>SUM(S100:U101)</f>
        <v>19741.099999999999</v>
      </c>
      <c r="S100" s="100">
        <v>19741.099999999999</v>
      </c>
      <c r="T100" s="100">
        <v>0</v>
      </c>
      <c r="U100" s="100"/>
      <c r="V100" s="94" t="s">
        <v>358</v>
      </c>
    </row>
    <row r="101" spans="2:22 16384:16384" s="1" customFormat="1" ht="78.650000000000006" customHeight="1" x14ac:dyDescent="0.35">
      <c r="B101" s="105"/>
      <c r="C101" s="108"/>
      <c r="D101" s="111"/>
      <c r="E101" s="32" t="s">
        <v>266</v>
      </c>
      <c r="F101" s="22" t="s">
        <v>202</v>
      </c>
      <c r="G101" s="22">
        <v>0</v>
      </c>
      <c r="H101" s="22" t="s">
        <v>62</v>
      </c>
      <c r="I101" s="22" t="s">
        <v>320</v>
      </c>
      <c r="J101" s="101"/>
      <c r="K101" s="101"/>
      <c r="L101" s="101"/>
      <c r="M101" s="101">
        <f t="shared" si="8"/>
        <v>0</v>
      </c>
      <c r="N101" s="101"/>
      <c r="O101" s="101"/>
      <c r="P101" s="101"/>
      <c r="Q101" s="101"/>
      <c r="R101" s="101"/>
      <c r="S101" s="101"/>
      <c r="T101" s="101"/>
      <c r="U101" s="101"/>
      <c r="V101" s="95"/>
    </row>
    <row r="102" spans="2:22 16384:16384" s="1" customFormat="1" ht="42.65" customHeight="1" x14ac:dyDescent="0.35">
      <c r="B102" s="104" t="s">
        <v>113</v>
      </c>
      <c r="C102" s="104" t="s">
        <v>117</v>
      </c>
      <c r="D102" s="110" t="s">
        <v>187</v>
      </c>
      <c r="E102" s="94" t="s">
        <v>267</v>
      </c>
      <c r="F102" s="110" t="s">
        <v>202</v>
      </c>
      <c r="G102" s="110">
        <v>0</v>
      </c>
      <c r="H102" s="110" t="s">
        <v>62</v>
      </c>
      <c r="I102" s="110" t="s">
        <v>321</v>
      </c>
      <c r="J102" s="113">
        <f t="shared" ref="J102:U102" si="9">J104</f>
        <v>21350941.41</v>
      </c>
      <c r="K102" s="113">
        <f t="shared" si="9"/>
        <v>18148296.219999999</v>
      </c>
      <c r="L102" s="113">
        <f t="shared" si="9"/>
        <v>0</v>
      </c>
      <c r="M102" s="113">
        <f t="shared" si="9"/>
        <v>3202645.1900000013</v>
      </c>
      <c r="N102" s="113">
        <f t="shared" si="9"/>
        <v>9815918.7300000004</v>
      </c>
      <c r="O102" s="113">
        <f t="shared" si="9"/>
        <v>8156492.5300000003</v>
      </c>
      <c r="P102" s="113">
        <f t="shared" si="9"/>
        <v>0</v>
      </c>
      <c r="Q102" s="113">
        <f t="shared" si="9"/>
        <v>1659426.2000000002</v>
      </c>
      <c r="R102" s="113">
        <f t="shared" si="9"/>
        <v>862201.59</v>
      </c>
      <c r="S102" s="113">
        <f t="shared" si="9"/>
        <v>862201.59</v>
      </c>
      <c r="T102" s="113">
        <f t="shared" si="9"/>
        <v>0</v>
      </c>
      <c r="U102" s="113">
        <f t="shared" si="9"/>
        <v>0</v>
      </c>
      <c r="V102" s="115"/>
    </row>
    <row r="103" spans="2:22 16384:16384" s="1" customFormat="1" ht="79.900000000000006" customHeight="1" x14ac:dyDescent="0.35">
      <c r="B103" s="105"/>
      <c r="C103" s="105"/>
      <c r="D103" s="111"/>
      <c r="E103" s="132"/>
      <c r="F103" s="176"/>
      <c r="G103" s="176"/>
      <c r="H103" s="176"/>
      <c r="I103" s="176"/>
      <c r="J103" s="114"/>
      <c r="K103" s="114"/>
      <c r="L103" s="114"/>
      <c r="M103" s="114"/>
      <c r="N103" s="114"/>
      <c r="O103" s="114"/>
      <c r="P103" s="114"/>
      <c r="Q103" s="114"/>
      <c r="R103" s="114"/>
      <c r="S103" s="114"/>
      <c r="T103" s="114"/>
      <c r="U103" s="114"/>
      <c r="V103" s="116"/>
    </row>
    <row r="104" spans="2:22 16384:16384" s="1" customFormat="1" ht="39.65" customHeight="1" x14ac:dyDescent="0.35">
      <c r="B104" s="104" t="s">
        <v>188</v>
      </c>
      <c r="C104" s="107" t="s">
        <v>297</v>
      </c>
      <c r="D104" s="110" t="s">
        <v>189</v>
      </c>
      <c r="E104" s="62" t="s">
        <v>267</v>
      </c>
      <c r="F104" s="36" t="s">
        <v>202</v>
      </c>
      <c r="G104" s="36">
        <v>0</v>
      </c>
      <c r="H104" s="36" t="s">
        <v>62</v>
      </c>
      <c r="I104" s="36" t="s">
        <v>321</v>
      </c>
      <c r="J104" s="100">
        <v>21350941.41</v>
      </c>
      <c r="K104" s="100">
        <v>18148296.219999999</v>
      </c>
      <c r="L104" s="100">
        <v>0</v>
      </c>
      <c r="M104" s="100">
        <f>+J104-K104</f>
        <v>3202645.1900000013</v>
      </c>
      <c r="N104" s="100">
        <v>9815918.7300000004</v>
      </c>
      <c r="O104" s="100">
        <v>8156492.5300000003</v>
      </c>
      <c r="P104" s="100">
        <v>0</v>
      </c>
      <c r="Q104" s="100">
        <f>+N104-O104</f>
        <v>1659426.2000000002</v>
      </c>
      <c r="R104" s="100">
        <f>SUM(S104:U106)</f>
        <v>862201.59</v>
      </c>
      <c r="S104" s="100">
        <v>862201.59</v>
      </c>
      <c r="T104" s="100">
        <v>0</v>
      </c>
      <c r="U104" s="100"/>
      <c r="V104" s="94" t="s">
        <v>361</v>
      </c>
    </row>
    <row r="105" spans="2:22 16384:16384" s="1" customFormat="1" ht="28.15" customHeight="1" x14ac:dyDescent="0.35">
      <c r="B105" s="105"/>
      <c r="C105" s="108"/>
      <c r="D105" s="111"/>
      <c r="E105" s="32" t="s">
        <v>268</v>
      </c>
      <c r="F105" s="22" t="s">
        <v>202</v>
      </c>
      <c r="G105" s="22">
        <v>0</v>
      </c>
      <c r="H105" s="22" t="s">
        <v>62</v>
      </c>
      <c r="I105" s="22" t="s">
        <v>322</v>
      </c>
      <c r="J105" s="101"/>
      <c r="K105" s="101"/>
      <c r="L105" s="101"/>
      <c r="M105" s="101">
        <f>+J105-K105</f>
        <v>0</v>
      </c>
      <c r="N105" s="101"/>
      <c r="O105" s="101"/>
      <c r="P105" s="101"/>
      <c r="Q105" s="101"/>
      <c r="R105" s="101"/>
      <c r="S105" s="101"/>
      <c r="T105" s="101"/>
      <c r="U105" s="101"/>
      <c r="V105" s="95"/>
    </row>
    <row r="106" spans="2:22 16384:16384" s="1" customFormat="1" ht="117.65" customHeight="1" x14ac:dyDescent="0.35">
      <c r="B106" s="106"/>
      <c r="C106" s="109"/>
      <c r="D106" s="112"/>
      <c r="E106" s="32" t="s">
        <v>269</v>
      </c>
      <c r="F106" s="22" t="s">
        <v>202</v>
      </c>
      <c r="G106" s="22">
        <v>1</v>
      </c>
      <c r="H106" s="22" t="s">
        <v>62</v>
      </c>
      <c r="I106" s="22" t="s">
        <v>323</v>
      </c>
      <c r="J106" s="102"/>
      <c r="K106" s="102"/>
      <c r="L106" s="102"/>
      <c r="M106" s="102">
        <f>+J106-K106</f>
        <v>0</v>
      </c>
      <c r="N106" s="102"/>
      <c r="O106" s="102"/>
      <c r="P106" s="102"/>
      <c r="Q106" s="102"/>
      <c r="R106" s="102"/>
      <c r="S106" s="102"/>
      <c r="T106" s="102"/>
      <c r="U106" s="102"/>
      <c r="V106" s="103"/>
    </row>
    <row r="107" spans="2:22 16384:16384" s="78" customFormat="1" ht="24.75" customHeight="1" x14ac:dyDescent="0.35">
      <c r="B107" s="96" t="s">
        <v>120</v>
      </c>
      <c r="C107" s="125" t="s">
        <v>416</v>
      </c>
      <c r="D107" s="82" t="s">
        <v>191</v>
      </c>
      <c r="E107" s="127" t="s">
        <v>417</v>
      </c>
      <c r="F107" s="82" t="s">
        <v>192</v>
      </c>
      <c r="G107" s="82" t="s">
        <v>373</v>
      </c>
      <c r="H107" s="82" t="s">
        <v>193</v>
      </c>
      <c r="I107" s="82" t="s">
        <v>194</v>
      </c>
      <c r="J107" s="118">
        <f>+J110+J121</f>
        <v>71420095.020000011</v>
      </c>
      <c r="K107" s="118">
        <f t="shared" ref="K107:U107" si="10">+K110+K121</f>
        <v>56596377.75</v>
      </c>
      <c r="L107" s="118">
        <f t="shared" si="10"/>
        <v>0</v>
      </c>
      <c r="M107" s="118">
        <f t="shared" si="10"/>
        <v>14823717.27</v>
      </c>
      <c r="N107" s="118">
        <f t="shared" si="10"/>
        <v>29318199.210000001</v>
      </c>
      <c r="O107" s="118">
        <f t="shared" si="10"/>
        <v>23188820.77</v>
      </c>
      <c r="P107" s="118">
        <f t="shared" si="10"/>
        <v>0</v>
      </c>
      <c r="Q107" s="118">
        <f t="shared" si="10"/>
        <v>6129378.4400000004</v>
      </c>
      <c r="R107" s="118">
        <f t="shared" si="10"/>
        <v>935323.55</v>
      </c>
      <c r="S107" s="118">
        <f t="shared" si="10"/>
        <v>935323.55</v>
      </c>
      <c r="T107" s="118">
        <f t="shared" si="10"/>
        <v>0</v>
      </c>
      <c r="U107" s="118">
        <f t="shared" si="10"/>
        <v>0</v>
      </c>
      <c r="V107" s="121"/>
    </row>
    <row r="108" spans="2:22 16384:16384" s="78" customFormat="1" ht="39" customHeight="1" x14ac:dyDescent="0.35">
      <c r="B108" s="97"/>
      <c r="C108" s="126"/>
      <c r="D108" s="83"/>
      <c r="E108" s="128"/>
      <c r="F108" s="129"/>
      <c r="G108" s="129"/>
      <c r="H108" s="129"/>
      <c r="I108" s="129"/>
      <c r="J108" s="119"/>
      <c r="K108" s="119"/>
      <c r="L108" s="119"/>
      <c r="M108" s="119"/>
      <c r="N108" s="119"/>
      <c r="O108" s="119"/>
      <c r="P108" s="119"/>
      <c r="Q108" s="119"/>
      <c r="R108" s="119"/>
      <c r="S108" s="119"/>
      <c r="T108" s="119"/>
      <c r="U108" s="119"/>
      <c r="V108" s="122"/>
    </row>
    <row r="109" spans="2:22 16384:16384" s="78" customFormat="1" ht="56.65" customHeight="1" x14ac:dyDescent="0.35">
      <c r="B109" s="124"/>
      <c r="C109" s="120"/>
      <c r="D109" s="84"/>
      <c r="E109" s="62" t="s">
        <v>418</v>
      </c>
      <c r="F109" s="36" t="s">
        <v>195</v>
      </c>
      <c r="G109" s="36" t="s">
        <v>374</v>
      </c>
      <c r="H109" s="36" t="s">
        <v>196</v>
      </c>
      <c r="I109" s="36" t="s">
        <v>197</v>
      </c>
      <c r="J109" s="120"/>
      <c r="K109" s="120"/>
      <c r="L109" s="120"/>
      <c r="M109" s="120"/>
      <c r="N109" s="120"/>
      <c r="O109" s="120"/>
      <c r="P109" s="120"/>
      <c r="Q109" s="120"/>
      <c r="R109" s="120"/>
      <c r="S109" s="120"/>
      <c r="T109" s="120"/>
      <c r="U109" s="120"/>
      <c r="V109" s="123"/>
    </row>
    <row r="110" spans="2:22 16384:16384" s="1" customFormat="1" ht="54" customHeight="1" x14ac:dyDescent="0.35">
      <c r="B110" s="105" t="s">
        <v>198</v>
      </c>
      <c r="C110" s="104" t="s">
        <v>200</v>
      </c>
      <c r="D110" s="110" t="s">
        <v>199</v>
      </c>
      <c r="E110" s="72" t="s">
        <v>341</v>
      </c>
      <c r="F110" s="71" t="s">
        <v>205</v>
      </c>
      <c r="G110" s="71">
        <v>0</v>
      </c>
      <c r="H110" s="71" t="s">
        <v>62</v>
      </c>
      <c r="I110" s="71" t="s">
        <v>325</v>
      </c>
      <c r="J110" s="114">
        <f>+J114</f>
        <v>21429044.93</v>
      </c>
      <c r="K110" s="114">
        <f t="shared" ref="K110:U110" si="11">+K114</f>
        <v>16243250</v>
      </c>
      <c r="L110" s="114">
        <f t="shared" si="11"/>
        <v>0</v>
      </c>
      <c r="M110" s="114">
        <f t="shared" si="11"/>
        <v>5185794.93</v>
      </c>
      <c r="N110" s="114">
        <f t="shared" si="11"/>
        <v>12494491.18</v>
      </c>
      <c r="O110" s="114">
        <f t="shared" si="11"/>
        <v>9992749.2300000004</v>
      </c>
      <c r="P110" s="114">
        <f t="shared" si="11"/>
        <v>0</v>
      </c>
      <c r="Q110" s="114">
        <f t="shared" si="11"/>
        <v>2501741.9499999993</v>
      </c>
      <c r="R110" s="114">
        <f t="shared" si="11"/>
        <v>786213.55</v>
      </c>
      <c r="S110" s="114">
        <f t="shared" si="11"/>
        <v>786213.55</v>
      </c>
      <c r="T110" s="114">
        <f t="shared" si="11"/>
        <v>0</v>
      </c>
      <c r="U110" s="114">
        <f t="shared" si="11"/>
        <v>0</v>
      </c>
      <c r="V110" s="114"/>
      <c r="XFD110" s="81"/>
    </row>
    <row r="111" spans="2:22 16384:16384" s="1" customFormat="1" ht="35.65" customHeight="1" x14ac:dyDescent="0.35">
      <c r="B111" s="105"/>
      <c r="C111" s="105"/>
      <c r="D111" s="111"/>
      <c r="E111" s="62" t="s">
        <v>271</v>
      </c>
      <c r="F111" s="36" t="s">
        <v>205</v>
      </c>
      <c r="G111" s="36">
        <v>0</v>
      </c>
      <c r="H111" s="36" t="s">
        <v>62</v>
      </c>
      <c r="I111" s="36" t="s">
        <v>324</v>
      </c>
      <c r="J111" s="114"/>
      <c r="K111" s="114"/>
      <c r="L111" s="114"/>
      <c r="M111" s="114"/>
      <c r="N111" s="114"/>
      <c r="O111" s="114"/>
      <c r="P111" s="114"/>
      <c r="Q111" s="114"/>
      <c r="R111" s="114"/>
      <c r="S111" s="114"/>
      <c r="T111" s="114"/>
      <c r="U111" s="114"/>
      <c r="V111" s="114"/>
      <c r="XFD111" s="81"/>
    </row>
    <row r="112" spans="2:22 16384:16384" s="1" customFormat="1" ht="51.65" customHeight="1" x14ac:dyDescent="0.35">
      <c r="B112" s="105"/>
      <c r="C112" s="105"/>
      <c r="D112" s="111"/>
      <c r="E112" s="62" t="s">
        <v>342</v>
      </c>
      <c r="F112" s="36" t="s">
        <v>205</v>
      </c>
      <c r="G112" s="36">
        <v>0</v>
      </c>
      <c r="H112" s="36" t="s">
        <v>62</v>
      </c>
      <c r="I112" s="36" t="s">
        <v>327</v>
      </c>
      <c r="J112" s="114"/>
      <c r="K112" s="114"/>
      <c r="L112" s="114"/>
      <c r="M112" s="114"/>
      <c r="N112" s="114"/>
      <c r="O112" s="114"/>
      <c r="P112" s="114"/>
      <c r="Q112" s="114"/>
      <c r="R112" s="114"/>
      <c r="S112" s="114"/>
      <c r="T112" s="114"/>
      <c r="U112" s="114"/>
      <c r="V112" s="114"/>
      <c r="XFD112" s="81"/>
    </row>
    <row r="113" spans="2:22" s="1" customFormat="1" ht="38.65" customHeight="1" x14ac:dyDescent="0.35">
      <c r="B113" s="106"/>
      <c r="C113" s="106"/>
      <c r="D113" s="112"/>
      <c r="E113" s="62" t="s">
        <v>272</v>
      </c>
      <c r="F113" s="36" t="s">
        <v>205</v>
      </c>
      <c r="G113" s="36">
        <v>0</v>
      </c>
      <c r="H113" s="36" t="s">
        <v>62</v>
      </c>
      <c r="I113" s="36" t="s">
        <v>340</v>
      </c>
      <c r="J113" s="105"/>
      <c r="K113" s="105"/>
      <c r="L113" s="105"/>
      <c r="M113" s="105"/>
      <c r="N113" s="105"/>
      <c r="O113" s="105"/>
      <c r="P113" s="105"/>
      <c r="Q113" s="105"/>
      <c r="R113" s="105"/>
      <c r="S113" s="105"/>
      <c r="T113" s="105"/>
      <c r="U113" s="105"/>
      <c r="V113" s="105"/>
    </row>
    <row r="114" spans="2:22" s="1" customFormat="1" ht="36.65" customHeight="1" x14ac:dyDescent="0.35">
      <c r="B114" s="104" t="s">
        <v>206</v>
      </c>
      <c r="C114" s="107" t="s">
        <v>298</v>
      </c>
      <c r="D114" s="110" t="s">
        <v>207</v>
      </c>
      <c r="E114" s="35" t="s">
        <v>271</v>
      </c>
      <c r="F114" s="36" t="s">
        <v>203</v>
      </c>
      <c r="G114" s="36">
        <v>0</v>
      </c>
      <c r="H114" s="36" t="s">
        <v>62</v>
      </c>
      <c r="I114" s="36" t="s">
        <v>324</v>
      </c>
      <c r="J114" s="100">
        <v>21429044.93</v>
      </c>
      <c r="K114" s="100">
        <v>16243250</v>
      </c>
      <c r="L114" s="100">
        <v>0</v>
      </c>
      <c r="M114" s="100">
        <f t="shared" ref="M114:M120" si="12">+J114-K114</f>
        <v>5185794.93</v>
      </c>
      <c r="N114" s="100">
        <v>12494491.18</v>
      </c>
      <c r="O114" s="100">
        <v>9992749.2300000004</v>
      </c>
      <c r="P114" s="100">
        <v>0</v>
      </c>
      <c r="Q114" s="100">
        <f>+N114-O114</f>
        <v>2501741.9499999993</v>
      </c>
      <c r="R114" s="100">
        <f>SUM(S114:U120)</f>
        <v>786213.55</v>
      </c>
      <c r="S114" s="100">
        <v>786213.55</v>
      </c>
      <c r="T114" s="100">
        <v>0</v>
      </c>
      <c r="U114" s="100"/>
      <c r="V114" s="94" t="s">
        <v>362</v>
      </c>
    </row>
    <row r="115" spans="2:22" s="1" customFormat="1" ht="32.65" customHeight="1" x14ac:dyDescent="0.35">
      <c r="B115" s="105"/>
      <c r="C115" s="108"/>
      <c r="D115" s="111"/>
      <c r="E115" s="35" t="s">
        <v>273</v>
      </c>
      <c r="F115" s="36" t="s">
        <v>203</v>
      </c>
      <c r="G115" s="36">
        <v>0</v>
      </c>
      <c r="H115" s="36" t="s">
        <v>62</v>
      </c>
      <c r="I115" s="36" t="s">
        <v>208</v>
      </c>
      <c r="J115" s="101"/>
      <c r="K115" s="101"/>
      <c r="L115" s="101"/>
      <c r="M115" s="101">
        <f t="shared" si="12"/>
        <v>0</v>
      </c>
      <c r="N115" s="101"/>
      <c r="O115" s="101"/>
      <c r="P115" s="101"/>
      <c r="Q115" s="101"/>
      <c r="R115" s="101"/>
      <c r="S115" s="101"/>
      <c r="T115" s="101"/>
      <c r="U115" s="101"/>
      <c r="V115" s="95"/>
    </row>
    <row r="116" spans="2:22" s="1" customFormat="1" ht="41.65" customHeight="1" x14ac:dyDescent="0.35">
      <c r="B116" s="105"/>
      <c r="C116" s="108"/>
      <c r="D116" s="111"/>
      <c r="E116" s="62" t="s">
        <v>279</v>
      </c>
      <c r="F116" s="36" t="s">
        <v>203</v>
      </c>
      <c r="G116" s="36">
        <v>0</v>
      </c>
      <c r="H116" s="36" t="s">
        <v>62</v>
      </c>
      <c r="I116" s="36" t="s">
        <v>325</v>
      </c>
      <c r="J116" s="101"/>
      <c r="K116" s="101"/>
      <c r="L116" s="101"/>
      <c r="M116" s="101">
        <f t="shared" si="12"/>
        <v>0</v>
      </c>
      <c r="N116" s="101"/>
      <c r="O116" s="101"/>
      <c r="P116" s="101"/>
      <c r="Q116" s="101"/>
      <c r="R116" s="101"/>
      <c r="S116" s="101"/>
      <c r="T116" s="101"/>
      <c r="U116" s="101"/>
      <c r="V116" s="95"/>
    </row>
    <row r="117" spans="2:22" s="1" customFormat="1" ht="36.65" customHeight="1" x14ac:dyDescent="0.35">
      <c r="B117" s="105"/>
      <c r="C117" s="108"/>
      <c r="D117" s="111"/>
      <c r="E117" s="62" t="s">
        <v>274</v>
      </c>
      <c r="F117" s="36" t="s">
        <v>203</v>
      </c>
      <c r="G117" s="36">
        <v>0</v>
      </c>
      <c r="H117" s="36" t="s">
        <v>62</v>
      </c>
      <c r="I117" s="36" t="s">
        <v>209</v>
      </c>
      <c r="J117" s="101"/>
      <c r="K117" s="101"/>
      <c r="L117" s="101"/>
      <c r="M117" s="101">
        <f t="shared" si="12"/>
        <v>0</v>
      </c>
      <c r="N117" s="101"/>
      <c r="O117" s="101"/>
      <c r="P117" s="101"/>
      <c r="Q117" s="101"/>
      <c r="R117" s="101"/>
      <c r="S117" s="101"/>
      <c r="T117" s="101"/>
      <c r="U117" s="101"/>
      <c r="V117" s="95"/>
    </row>
    <row r="118" spans="2:22" s="1" customFormat="1" ht="59.65" customHeight="1" x14ac:dyDescent="0.35">
      <c r="B118" s="105"/>
      <c r="C118" s="108"/>
      <c r="D118" s="111"/>
      <c r="E118" s="62" t="s">
        <v>275</v>
      </c>
      <c r="F118" s="36" t="s">
        <v>203</v>
      </c>
      <c r="G118" s="36">
        <v>0</v>
      </c>
      <c r="H118" s="36" t="s">
        <v>62</v>
      </c>
      <c r="I118" s="36" t="s">
        <v>326</v>
      </c>
      <c r="J118" s="101"/>
      <c r="K118" s="101"/>
      <c r="L118" s="101"/>
      <c r="M118" s="101">
        <f t="shared" si="12"/>
        <v>0</v>
      </c>
      <c r="N118" s="101"/>
      <c r="O118" s="101"/>
      <c r="P118" s="101"/>
      <c r="Q118" s="101"/>
      <c r="R118" s="101"/>
      <c r="S118" s="101"/>
      <c r="T118" s="101"/>
      <c r="U118" s="101"/>
      <c r="V118" s="95"/>
    </row>
    <row r="119" spans="2:22" s="1" customFormat="1" ht="39" customHeight="1" x14ac:dyDescent="0.35">
      <c r="B119" s="105"/>
      <c r="C119" s="108"/>
      <c r="D119" s="111"/>
      <c r="E119" s="62" t="s">
        <v>276</v>
      </c>
      <c r="F119" s="36" t="s">
        <v>203</v>
      </c>
      <c r="G119" s="36">
        <v>0</v>
      </c>
      <c r="H119" s="36" t="s">
        <v>62</v>
      </c>
      <c r="I119" s="36" t="s">
        <v>210</v>
      </c>
      <c r="J119" s="101"/>
      <c r="K119" s="101"/>
      <c r="L119" s="101"/>
      <c r="M119" s="101">
        <f t="shared" si="12"/>
        <v>0</v>
      </c>
      <c r="N119" s="101"/>
      <c r="O119" s="101"/>
      <c r="P119" s="101"/>
      <c r="Q119" s="101"/>
      <c r="R119" s="101"/>
      <c r="S119" s="101"/>
      <c r="T119" s="101"/>
      <c r="U119" s="101"/>
      <c r="V119" s="95"/>
    </row>
    <row r="120" spans="2:22" ht="46.15" customHeight="1" x14ac:dyDescent="0.35">
      <c r="B120" s="106"/>
      <c r="C120" s="109"/>
      <c r="D120" s="112"/>
      <c r="E120" s="62" t="s">
        <v>165</v>
      </c>
      <c r="F120" s="36" t="s">
        <v>203</v>
      </c>
      <c r="G120" s="36">
        <v>0</v>
      </c>
      <c r="H120" s="36" t="s">
        <v>62</v>
      </c>
      <c r="I120" s="36" t="s">
        <v>327</v>
      </c>
      <c r="J120" s="102"/>
      <c r="K120" s="102"/>
      <c r="L120" s="102"/>
      <c r="M120" s="102">
        <f t="shared" si="12"/>
        <v>0</v>
      </c>
      <c r="N120" s="102"/>
      <c r="O120" s="102"/>
      <c r="P120" s="102"/>
      <c r="Q120" s="102"/>
      <c r="R120" s="102"/>
      <c r="S120" s="102"/>
      <c r="T120" s="102"/>
      <c r="U120" s="102"/>
      <c r="V120" s="103"/>
    </row>
    <row r="121" spans="2:22" s="1" customFormat="1" ht="42.65" customHeight="1" x14ac:dyDescent="0.35">
      <c r="B121" s="96" t="s">
        <v>213</v>
      </c>
      <c r="C121" s="96" t="s">
        <v>122</v>
      </c>
      <c r="D121" s="82" t="s">
        <v>214</v>
      </c>
      <c r="E121" s="35" t="s">
        <v>270</v>
      </c>
      <c r="F121" s="36" t="s">
        <v>205</v>
      </c>
      <c r="G121" s="36">
        <v>0</v>
      </c>
      <c r="H121" s="36" t="s">
        <v>62</v>
      </c>
      <c r="I121" s="36" t="s">
        <v>343</v>
      </c>
      <c r="J121" s="113">
        <f t="shared" ref="J121:U121" si="13">J124+J131</f>
        <v>49991050.090000004</v>
      </c>
      <c r="K121" s="113">
        <f t="shared" si="13"/>
        <v>40353127.75</v>
      </c>
      <c r="L121" s="113">
        <f t="shared" si="13"/>
        <v>0</v>
      </c>
      <c r="M121" s="113">
        <f t="shared" si="13"/>
        <v>9637922.3399999999</v>
      </c>
      <c r="N121" s="113">
        <f t="shared" si="13"/>
        <v>16823708.030000001</v>
      </c>
      <c r="O121" s="113">
        <f t="shared" si="13"/>
        <v>13196071.539999999</v>
      </c>
      <c r="P121" s="113">
        <f t="shared" si="13"/>
        <v>0</v>
      </c>
      <c r="Q121" s="113">
        <f t="shared" si="13"/>
        <v>3627636.4900000012</v>
      </c>
      <c r="R121" s="113">
        <f t="shared" si="13"/>
        <v>149110</v>
      </c>
      <c r="S121" s="113">
        <f t="shared" si="13"/>
        <v>149110</v>
      </c>
      <c r="T121" s="113">
        <f t="shared" si="13"/>
        <v>0</v>
      </c>
      <c r="U121" s="113">
        <f t="shared" si="13"/>
        <v>0</v>
      </c>
      <c r="V121" s="115"/>
    </row>
    <row r="122" spans="2:22" s="1" customFormat="1" ht="37.9" customHeight="1" x14ac:dyDescent="0.35">
      <c r="B122" s="97"/>
      <c r="C122" s="97"/>
      <c r="D122" s="83"/>
      <c r="E122" s="62" t="s">
        <v>277</v>
      </c>
      <c r="F122" s="36" t="s">
        <v>205</v>
      </c>
      <c r="G122" s="36">
        <v>0</v>
      </c>
      <c r="H122" s="36" t="s">
        <v>62</v>
      </c>
      <c r="I122" s="36" t="s">
        <v>215</v>
      </c>
      <c r="J122" s="114"/>
      <c r="K122" s="114"/>
      <c r="L122" s="114"/>
      <c r="M122" s="114"/>
      <c r="N122" s="114"/>
      <c r="O122" s="114"/>
      <c r="P122" s="114"/>
      <c r="Q122" s="114"/>
      <c r="R122" s="114"/>
      <c r="S122" s="114"/>
      <c r="T122" s="114"/>
      <c r="U122" s="114"/>
      <c r="V122" s="116"/>
    </row>
    <row r="123" spans="2:22" s="1" customFormat="1" ht="38.65" customHeight="1" x14ac:dyDescent="0.35">
      <c r="B123" s="97"/>
      <c r="C123" s="97"/>
      <c r="D123" s="83"/>
      <c r="E123" s="62" t="s">
        <v>272</v>
      </c>
      <c r="F123" s="36" t="s">
        <v>205</v>
      </c>
      <c r="G123" s="36">
        <v>0</v>
      </c>
      <c r="H123" s="36" t="s">
        <v>62</v>
      </c>
      <c r="I123" s="36" t="s">
        <v>388</v>
      </c>
      <c r="J123" s="105"/>
      <c r="K123" s="105"/>
      <c r="L123" s="105"/>
      <c r="M123" s="105"/>
      <c r="N123" s="105"/>
      <c r="O123" s="105"/>
      <c r="P123" s="105"/>
      <c r="Q123" s="105"/>
      <c r="R123" s="114"/>
      <c r="S123" s="114"/>
      <c r="T123" s="114"/>
      <c r="U123" s="114"/>
      <c r="V123" s="117"/>
    </row>
    <row r="124" spans="2:22" s="1" customFormat="1" ht="41.65" customHeight="1" x14ac:dyDescent="0.35">
      <c r="B124" s="96" t="s">
        <v>216</v>
      </c>
      <c r="C124" s="96" t="s">
        <v>419</v>
      </c>
      <c r="D124" s="82" t="s">
        <v>211</v>
      </c>
      <c r="E124" s="35" t="s">
        <v>270</v>
      </c>
      <c r="F124" s="36" t="s">
        <v>203</v>
      </c>
      <c r="G124" s="36">
        <v>0</v>
      </c>
      <c r="H124" s="36" t="s">
        <v>62</v>
      </c>
      <c r="I124" s="36" t="s">
        <v>328</v>
      </c>
      <c r="J124" s="100">
        <v>28993652.100000001</v>
      </c>
      <c r="K124" s="100">
        <v>22505339.489999998</v>
      </c>
      <c r="L124" s="100">
        <v>0</v>
      </c>
      <c r="M124" s="100">
        <f t="shared" ref="M124:M135" si="14">+J124-K124</f>
        <v>6488312.6100000031</v>
      </c>
      <c r="N124" s="100">
        <v>11116387.17</v>
      </c>
      <c r="O124" s="100">
        <v>8906121.5399999991</v>
      </c>
      <c r="P124" s="100">
        <v>0</v>
      </c>
      <c r="Q124" s="100">
        <f>+N124-O124</f>
        <v>2210265.6300000008</v>
      </c>
      <c r="R124" s="100">
        <f>SUM(S124:U130)</f>
        <v>103110</v>
      </c>
      <c r="S124" s="100">
        <v>103110</v>
      </c>
      <c r="T124" s="100">
        <v>0</v>
      </c>
      <c r="U124" s="100"/>
      <c r="V124" s="94" t="s">
        <v>363</v>
      </c>
    </row>
    <row r="125" spans="2:22" s="1" customFormat="1" ht="28.15" customHeight="1" x14ac:dyDescent="0.35">
      <c r="B125" s="97"/>
      <c r="C125" s="97"/>
      <c r="D125" s="83"/>
      <c r="E125" s="35" t="s">
        <v>273</v>
      </c>
      <c r="F125" s="36" t="s">
        <v>203</v>
      </c>
      <c r="G125" s="36">
        <v>0</v>
      </c>
      <c r="H125" s="36" t="s">
        <v>62</v>
      </c>
      <c r="I125" s="36" t="s">
        <v>242</v>
      </c>
      <c r="J125" s="101"/>
      <c r="K125" s="101"/>
      <c r="L125" s="101"/>
      <c r="M125" s="101">
        <f t="shared" si="14"/>
        <v>0</v>
      </c>
      <c r="N125" s="101"/>
      <c r="O125" s="101"/>
      <c r="P125" s="101"/>
      <c r="Q125" s="101"/>
      <c r="R125" s="101"/>
      <c r="S125" s="101"/>
      <c r="T125" s="101"/>
      <c r="U125" s="101"/>
      <c r="V125" s="95"/>
    </row>
    <row r="126" spans="2:22" s="1" customFormat="1" ht="27" customHeight="1" x14ac:dyDescent="0.35">
      <c r="B126" s="97"/>
      <c r="C126" s="97"/>
      <c r="D126" s="83"/>
      <c r="E126" s="35" t="s">
        <v>278</v>
      </c>
      <c r="F126" s="36" t="s">
        <v>203</v>
      </c>
      <c r="G126" s="36">
        <v>0</v>
      </c>
      <c r="H126" s="36" t="s">
        <v>62</v>
      </c>
      <c r="I126" s="36" t="s">
        <v>329</v>
      </c>
      <c r="J126" s="101"/>
      <c r="K126" s="101"/>
      <c r="L126" s="101"/>
      <c r="M126" s="101">
        <f t="shared" si="14"/>
        <v>0</v>
      </c>
      <c r="N126" s="101"/>
      <c r="O126" s="101"/>
      <c r="P126" s="101"/>
      <c r="Q126" s="101"/>
      <c r="R126" s="101"/>
      <c r="S126" s="101"/>
      <c r="T126" s="101"/>
      <c r="U126" s="101"/>
      <c r="V126" s="95"/>
    </row>
    <row r="127" spans="2:22" s="1" customFormat="1" ht="43.15" customHeight="1" x14ac:dyDescent="0.35">
      <c r="B127" s="97"/>
      <c r="C127" s="97"/>
      <c r="D127" s="83"/>
      <c r="E127" s="62" t="s">
        <v>281</v>
      </c>
      <c r="F127" s="36" t="s">
        <v>203</v>
      </c>
      <c r="G127" s="36">
        <v>0</v>
      </c>
      <c r="H127" s="36" t="s">
        <v>62</v>
      </c>
      <c r="I127" s="36" t="s">
        <v>215</v>
      </c>
      <c r="J127" s="101"/>
      <c r="K127" s="101"/>
      <c r="L127" s="101"/>
      <c r="M127" s="101">
        <f t="shared" si="14"/>
        <v>0</v>
      </c>
      <c r="N127" s="101"/>
      <c r="O127" s="101"/>
      <c r="P127" s="101"/>
      <c r="Q127" s="101"/>
      <c r="R127" s="101"/>
      <c r="S127" s="101"/>
      <c r="T127" s="101"/>
      <c r="U127" s="101"/>
      <c r="V127" s="95"/>
    </row>
    <row r="128" spans="2:22" s="1" customFormat="1" ht="59.25" customHeight="1" x14ac:dyDescent="0.35">
      <c r="B128" s="97"/>
      <c r="C128" s="97"/>
      <c r="D128" s="83"/>
      <c r="E128" s="62" t="s">
        <v>330</v>
      </c>
      <c r="F128" s="36" t="s">
        <v>203</v>
      </c>
      <c r="G128" s="36">
        <v>0</v>
      </c>
      <c r="H128" s="36" t="s">
        <v>62</v>
      </c>
      <c r="I128" s="36" t="s">
        <v>332</v>
      </c>
      <c r="J128" s="101"/>
      <c r="K128" s="101"/>
      <c r="L128" s="101"/>
      <c r="M128" s="101"/>
      <c r="N128" s="101"/>
      <c r="O128" s="101"/>
      <c r="P128" s="101"/>
      <c r="Q128" s="101"/>
      <c r="R128" s="101"/>
      <c r="S128" s="101"/>
      <c r="T128" s="101"/>
      <c r="U128" s="101"/>
      <c r="V128" s="95"/>
    </row>
    <row r="129" spans="2:22" s="1" customFormat="1" ht="43.15" customHeight="1" x14ac:dyDescent="0.35">
      <c r="B129" s="97"/>
      <c r="C129" s="97"/>
      <c r="D129" s="83"/>
      <c r="E129" s="62" t="s">
        <v>331</v>
      </c>
      <c r="F129" s="36" t="s">
        <v>203</v>
      </c>
      <c r="G129" s="36">
        <v>0</v>
      </c>
      <c r="H129" s="36" t="s">
        <v>62</v>
      </c>
      <c r="I129" s="36" t="s">
        <v>333</v>
      </c>
      <c r="J129" s="101"/>
      <c r="K129" s="101"/>
      <c r="L129" s="101"/>
      <c r="M129" s="101"/>
      <c r="N129" s="101"/>
      <c r="O129" s="101"/>
      <c r="P129" s="101"/>
      <c r="Q129" s="101"/>
      <c r="R129" s="101"/>
      <c r="S129" s="101"/>
      <c r="T129" s="101"/>
      <c r="U129" s="101"/>
      <c r="V129" s="95"/>
    </row>
    <row r="130" spans="2:22" ht="27" customHeight="1" x14ac:dyDescent="0.35">
      <c r="B130" s="97"/>
      <c r="C130" s="97"/>
      <c r="D130" s="83"/>
      <c r="E130" s="62" t="s">
        <v>268</v>
      </c>
      <c r="F130" s="36" t="s">
        <v>203</v>
      </c>
      <c r="G130" s="36">
        <v>0</v>
      </c>
      <c r="H130" s="36" t="s">
        <v>62</v>
      </c>
      <c r="I130" s="36" t="s">
        <v>334</v>
      </c>
      <c r="J130" s="101"/>
      <c r="K130" s="101"/>
      <c r="L130" s="101"/>
      <c r="M130" s="101">
        <f t="shared" si="14"/>
        <v>0</v>
      </c>
      <c r="N130" s="101"/>
      <c r="O130" s="101"/>
      <c r="P130" s="101"/>
      <c r="Q130" s="101"/>
      <c r="R130" s="101"/>
      <c r="S130" s="101"/>
      <c r="T130" s="101"/>
      <c r="U130" s="101"/>
      <c r="V130" s="95"/>
    </row>
    <row r="131" spans="2:22" s="1" customFormat="1" ht="45" customHeight="1" x14ac:dyDescent="0.35">
      <c r="B131" s="96" t="s">
        <v>217</v>
      </c>
      <c r="C131" s="98" t="s">
        <v>299</v>
      </c>
      <c r="D131" s="82" t="s">
        <v>212</v>
      </c>
      <c r="E131" s="35" t="s">
        <v>270</v>
      </c>
      <c r="F131" s="36" t="s">
        <v>203</v>
      </c>
      <c r="G131" s="36">
        <v>0</v>
      </c>
      <c r="H131" s="36" t="s">
        <v>62</v>
      </c>
      <c r="I131" s="36" t="s">
        <v>335</v>
      </c>
      <c r="J131" s="100">
        <v>20997397.989999998</v>
      </c>
      <c r="K131" s="100">
        <v>17847788.260000002</v>
      </c>
      <c r="L131" s="100">
        <v>0</v>
      </c>
      <c r="M131" s="100">
        <f t="shared" si="14"/>
        <v>3149609.7299999967</v>
      </c>
      <c r="N131" s="100">
        <v>5707320.8600000003</v>
      </c>
      <c r="O131" s="100">
        <v>4289950</v>
      </c>
      <c r="P131" s="100">
        <v>0</v>
      </c>
      <c r="Q131" s="100">
        <f>+N131-O131</f>
        <v>1417370.8600000003</v>
      </c>
      <c r="R131" s="100">
        <f>SUM(S131:U135)</f>
        <v>46000</v>
      </c>
      <c r="S131" s="100">
        <v>46000</v>
      </c>
      <c r="T131" s="100">
        <v>0</v>
      </c>
      <c r="U131" s="100"/>
      <c r="V131" s="94" t="s">
        <v>364</v>
      </c>
    </row>
    <row r="132" spans="2:22" s="1" customFormat="1" ht="32.65" customHeight="1" x14ac:dyDescent="0.35">
      <c r="B132" s="97"/>
      <c r="C132" s="99"/>
      <c r="D132" s="83"/>
      <c r="E132" s="35" t="s">
        <v>273</v>
      </c>
      <c r="F132" s="36" t="s">
        <v>203</v>
      </c>
      <c r="G132" s="36">
        <v>0</v>
      </c>
      <c r="H132" s="36" t="s">
        <v>62</v>
      </c>
      <c r="I132" s="36" t="s">
        <v>336</v>
      </c>
      <c r="J132" s="101"/>
      <c r="K132" s="101"/>
      <c r="L132" s="101"/>
      <c r="M132" s="101">
        <f t="shared" si="14"/>
        <v>0</v>
      </c>
      <c r="N132" s="101"/>
      <c r="O132" s="101"/>
      <c r="P132" s="101"/>
      <c r="Q132" s="101"/>
      <c r="R132" s="101"/>
      <c r="S132" s="101"/>
      <c r="T132" s="101"/>
      <c r="U132" s="101"/>
      <c r="V132" s="95"/>
    </row>
    <row r="133" spans="2:22" s="1" customFormat="1" ht="32.65" customHeight="1" x14ac:dyDescent="0.35">
      <c r="B133" s="97"/>
      <c r="C133" s="99"/>
      <c r="D133" s="83"/>
      <c r="E133" s="35" t="s">
        <v>278</v>
      </c>
      <c r="F133" s="36" t="s">
        <v>203</v>
      </c>
      <c r="G133" s="36">
        <v>0</v>
      </c>
      <c r="H133" s="36" t="s">
        <v>62</v>
      </c>
      <c r="I133" s="36" t="s">
        <v>337</v>
      </c>
      <c r="J133" s="101"/>
      <c r="K133" s="101"/>
      <c r="L133" s="101"/>
      <c r="M133" s="101">
        <f t="shared" si="14"/>
        <v>0</v>
      </c>
      <c r="N133" s="101"/>
      <c r="O133" s="101"/>
      <c r="P133" s="101"/>
      <c r="Q133" s="101"/>
      <c r="R133" s="101"/>
      <c r="S133" s="101"/>
      <c r="T133" s="101"/>
      <c r="U133" s="101"/>
      <c r="V133" s="95"/>
    </row>
    <row r="134" spans="2:22" s="1" customFormat="1" ht="67.900000000000006" customHeight="1" x14ac:dyDescent="0.35">
      <c r="B134" s="97"/>
      <c r="C134" s="99"/>
      <c r="D134" s="83"/>
      <c r="E134" s="62" t="s">
        <v>280</v>
      </c>
      <c r="F134" s="36" t="s">
        <v>203</v>
      </c>
      <c r="G134" s="36">
        <v>0</v>
      </c>
      <c r="H134" s="36" t="s">
        <v>62</v>
      </c>
      <c r="I134" s="36" t="s">
        <v>338</v>
      </c>
      <c r="J134" s="101"/>
      <c r="K134" s="101"/>
      <c r="L134" s="101"/>
      <c r="M134" s="101">
        <f t="shared" si="14"/>
        <v>0</v>
      </c>
      <c r="N134" s="101"/>
      <c r="O134" s="101"/>
      <c r="P134" s="101"/>
      <c r="Q134" s="101"/>
      <c r="R134" s="101"/>
      <c r="S134" s="101"/>
      <c r="T134" s="101"/>
      <c r="U134" s="101"/>
      <c r="V134" s="95"/>
    </row>
    <row r="135" spans="2:22" s="1" customFormat="1" ht="39" customHeight="1" x14ac:dyDescent="0.35">
      <c r="B135" s="97"/>
      <c r="C135" s="99"/>
      <c r="D135" s="83"/>
      <c r="E135" s="62" t="s">
        <v>272</v>
      </c>
      <c r="F135" s="36" t="s">
        <v>203</v>
      </c>
      <c r="G135" s="36">
        <v>0</v>
      </c>
      <c r="H135" s="36" t="s">
        <v>62</v>
      </c>
      <c r="I135" s="36" t="s">
        <v>339</v>
      </c>
      <c r="J135" s="101"/>
      <c r="K135" s="101"/>
      <c r="L135" s="101"/>
      <c r="M135" s="101">
        <f t="shared" si="14"/>
        <v>0</v>
      </c>
      <c r="N135" s="101"/>
      <c r="O135" s="101"/>
      <c r="P135" s="101"/>
      <c r="Q135" s="101"/>
      <c r="R135" s="101"/>
      <c r="S135" s="101"/>
      <c r="T135" s="101"/>
      <c r="U135" s="102"/>
      <c r="V135" s="103"/>
    </row>
    <row r="136" spans="2:22" x14ac:dyDescent="0.35">
      <c r="I136" s="29" t="s">
        <v>16</v>
      </c>
      <c r="J136" s="30">
        <f>J12+J70+J107</f>
        <v>169347011.58000001</v>
      </c>
      <c r="K136" s="70">
        <f>K12+K70+K107</f>
        <v>137568394.89999998</v>
      </c>
      <c r="L136" s="70">
        <f>L12+L70+L107</f>
        <v>0</v>
      </c>
      <c r="M136" s="70">
        <f>M12+M70+M107</f>
        <v>31778616.68</v>
      </c>
      <c r="N136" s="70">
        <f>N12+N70+N107</f>
        <v>101453573.66</v>
      </c>
      <c r="O136" s="70">
        <f t="shared" ref="O136:U136" si="15">O12+O70+O107</f>
        <v>80073551.38000001</v>
      </c>
      <c r="P136" s="70">
        <f t="shared" si="15"/>
        <v>0</v>
      </c>
      <c r="Q136" s="70">
        <f t="shared" si="15"/>
        <v>21380022.279999997</v>
      </c>
      <c r="R136" s="70">
        <f t="shared" si="15"/>
        <v>11590692.540000001</v>
      </c>
      <c r="S136" s="70">
        <f t="shared" si="15"/>
        <v>11590692.540000001</v>
      </c>
      <c r="T136" s="70">
        <f t="shared" si="15"/>
        <v>0</v>
      </c>
      <c r="U136" s="70">
        <f t="shared" si="15"/>
        <v>0</v>
      </c>
    </row>
    <row r="138" spans="2:22" ht="62.65" customHeight="1" x14ac:dyDescent="0.35">
      <c r="B138" s="162" t="s">
        <v>25</v>
      </c>
      <c r="C138" s="163"/>
      <c r="D138" s="163"/>
      <c r="E138" s="163"/>
      <c r="F138" s="163"/>
      <c r="G138" s="164"/>
      <c r="H138" s="155" t="s">
        <v>344</v>
      </c>
      <c r="I138" s="156"/>
      <c r="J138" s="156"/>
      <c r="K138" s="156"/>
      <c r="L138" s="156"/>
      <c r="M138" s="157"/>
      <c r="N138" s="1"/>
      <c r="O138" s="1"/>
      <c r="P138" s="1"/>
    </row>
    <row r="139" spans="2:22" ht="246.65" customHeight="1" x14ac:dyDescent="0.35">
      <c r="B139" s="162" t="s">
        <v>27</v>
      </c>
      <c r="C139" s="163"/>
      <c r="D139" s="163"/>
      <c r="E139" s="163"/>
      <c r="F139" s="163"/>
      <c r="G139" s="164"/>
      <c r="H139" s="155" t="s">
        <v>390</v>
      </c>
      <c r="I139" s="156"/>
      <c r="J139" s="156"/>
      <c r="K139" s="156"/>
      <c r="L139" s="156"/>
      <c r="M139" s="157"/>
      <c r="N139" s="1"/>
      <c r="O139" s="1"/>
      <c r="P139" s="1"/>
    </row>
    <row r="140" spans="2:22" ht="49.5" customHeight="1" x14ac:dyDescent="0.35">
      <c r="B140" s="165" t="s">
        <v>26</v>
      </c>
      <c r="C140" s="165"/>
      <c r="D140" s="165"/>
      <c r="E140" s="165"/>
      <c r="F140" s="165"/>
      <c r="G140" s="165"/>
      <c r="H140" s="158" t="s">
        <v>389</v>
      </c>
      <c r="I140" s="158"/>
      <c r="J140" s="158"/>
      <c r="K140" s="158"/>
      <c r="L140" s="158"/>
      <c r="M140" s="158"/>
      <c r="N140" s="1"/>
      <c r="O140" s="1"/>
      <c r="P140" s="1"/>
      <c r="S140" s="73"/>
    </row>
    <row r="141" spans="2:22" x14ac:dyDescent="0.35">
      <c r="H141" s="47"/>
      <c r="I141" s="47"/>
      <c r="J141" s="1"/>
      <c r="K141" s="1"/>
      <c r="L141" s="1"/>
      <c r="M141" s="1"/>
      <c r="N141" s="1"/>
      <c r="O141" s="1"/>
      <c r="P141" s="1"/>
    </row>
    <row r="142" spans="2:22" x14ac:dyDescent="0.35">
      <c r="H142" s="47"/>
      <c r="I142" s="47"/>
      <c r="J142" s="1"/>
      <c r="K142" s="1"/>
      <c r="L142" s="1"/>
      <c r="M142" s="1"/>
      <c r="N142" s="1"/>
      <c r="O142" s="1"/>
      <c r="P142" s="1"/>
    </row>
    <row r="143" spans="2:22" x14ac:dyDescent="0.35">
      <c r="H143" s="47"/>
      <c r="I143" s="47"/>
      <c r="J143" s="1"/>
      <c r="K143" s="1"/>
      <c r="L143" s="1"/>
      <c r="M143" s="1"/>
      <c r="N143" s="1"/>
      <c r="O143" s="1"/>
      <c r="P143" s="1"/>
    </row>
    <row r="144" spans="2:22" x14ac:dyDescent="0.35">
      <c r="H144" s="47"/>
      <c r="I144" s="47"/>
      <c r="J144" s="1"/>
      <c r="K144" s="1"/>
      <c r="L144" s="1"/>
      <c r="M144" s="1"/>
      <c r="N144" s="1"/>
      <c r="O144" s="1"/>
      <c r="P144" s="1"/>
    </row>
    <row r="145" spans="8:16" x14ac:dyDescent="0.35">
      <c r="H145" s="47"/>
      <c r="I145" s="47"/>
      <c r="J145" s="1"/>
      <c r="K145" s="1"/>
      <c r="L145" s="1"/>
      <c r="M145" s="1"/>
      <c r="N145" s="1"/>
      <c r="O145" s="1"/>
      <c r="P145" s="1"/>
    </row>
  </sheetData>
  <autoFilter ref="B11:V136" xr:uid="{00000000-0001-0000-0000-000000000000}"/>
  <mergeCells count="447">
    <mergeCell ref="U102:U103"/>
    <mergeCell ref="V102:V103"/>
    <mergeCell ref="P104:P106"/>
    <mergeCell ref="Q104:Q106"/>
    <mergeCell ref="R104:R106"/>
    <mergeCell ref="S104:S106"/>
    <mergeCell ref="T104:T106"/>
    <mergeCell ref="U104:U106"/>
    <mergeCell ref="V104:V106"/>
    <mergeCell ref="B104:B106"/>
    <mergeCell ref="C104:C106"/>
    <mergeCell ref="D104:D106"/>
    <mergeCell ref="J104:J106"/>
    <mergeCell ref="K104:K106"/>
    <mergeCell ref="L104:L106"/>
    <mergeCell ref="M104:M106"/>
    <mergeCell ref="N104:N106"/>
    <mergeCell ref="O104:O106"/>
    <mergeCell ref="E102:E103"/>
    <mergeCell ref="F102:F103"/>
    <mergeCell ref="G102:G103"/>
    <mergeCell ref="H102:H103"/>
    <mergeCell ref="I102:I103"/>
    <mergeCell ref="B102:B103"/>
    <mergeCell ref="C102:C103"/>
    <mergeCell ref="D102:D103"/>
    <mergeCell ref="J102:J103"/>
    <mergeCell ref="K102:K103"/>
    <mergeCell ref="L102:L103"/>
    <mergeCell ref="M102:M103"/>
    <mergeCell ref="N102:N103"/>
    <mergeCell ref="O102:O103"/>
    <mergeCell ref="Q98:Q99"/>
    <mergeCell ref="R98:R99"/>
    <mergeCell ref="S98:S99"/>
    <mergeCell ref="T98:T99"/>
    <mergeCell ref="M98:M99"/>
    <mergeCell ref="N98:N99"/>
    <mergeCell ref="O98:O99"/>
    <mergeCell ref="P102:P103"/>
    <mergeCell ref="Q102:Q103"/>
    <mergeCell ref="R102:R103"/>
    <mergeCell ref="S102:S103"/>
    <mergeCell ref="T102:T103"/>
    <mergeCell ref="V98:V99"/>
    <mergeCell ref="B100:B101"/>
    <mergeCell ref="C100:C101"/>
    <mergeCell ref="D100:D101"/>
    <mergeCell ref="J100:J101"/>
    <mergeCell ref="K100:K101"/>
    <mergeCell ref="L100:L101"/>
    <mergeCell ref="M100:M101"/>
    <mergeCell ref="N100:N101"/>
    <mergeCell ref="O100:O101"/>
    <mergeCell ref="P100:P101"/>
    <mergeCell ref="Q100:Q101"/>
    <mergeCell ref="R100:R101"/>
    <mergeCell ref="S100:S101"/>
    <mergeCell ref="T100:T101"/>
    <mergeCell ref="U100:U101"/>
    <mergeCell ref="V100:V101"/>
    <mergeCell ref="B98:B99"/>
    <mergeCell ref="C98:C99"/>
    <mergeCell ref="D98:D99"/>
    <mergeCell ref="J98:J99"/>
    <mergeCell ref="K98:K99"/>
    <mergeCell ref="L98:L99"/>
    <mergeCell ref="M87:M88"/>
    <mergeCell ref="N87:N88"/>
    <mergeCell ref="O87:O88"/>
    <mergeCell ref="P87:P88"/>
    <mergeCell ref="K49:K50"/>
    <mergeCell ref="J49:J50"/>
    <mergeCell ref="M49:M50"/>
    <mergeCell ref="P98:P99"/>
    <mergeCell ref="U98:U99"/>
    <mergeCell ref="S49:S50"/>
    <mergeCell ref="R49:R50"/>
    <mergeCell ref="Q49:Q50"/>
    <mergeCell ref="P49:P50"/>
    <mergeCell ref="O49:O50"/>
    <mergeCell ref="N49:N50"/>
    <mergeCell ref="S56:S64"/>
    <mergeCell ref="T56:T64"/>
    <mergeCell ref="N56:N64"/>
    <mergeCell ref="T51:T55"/>
    <mergeCell ref="O51:O55"/>
    <mergeCell ref="P51:P55"/>
    <mergeCell ref="Q51:Q55"/>
    <mergeCell ref="R51:R55"/>
    <mergeCell ref="S51:S55"/>
    <mergeCell ref="Q41:Q47"/>
    <mergeCell ref="R41:R47"/>
    <mergeCell ref="S41:S47"/>
    <mergeCell ref="T41:T47"/>
    <mergeCell ref="U41:U47"/>
    <mergeCell ref="V41:V47"/>
    <mergeCell ref="E46:E47"/>
    <mergeCell ref="F46:F47"/>
    <mergeCell ref="G46:G47"/>
    <mergeCell ref="H46:H47"/>
    <mergeCell ref="I46:I47"/>
    <mergeCell ref="P41:P47"/>
    <mergeCell ref="B41:B47"/>
    <mergeCell ref="C41:C47"/>
    <mergeCell ref="D41:D47"/>
    <mergeCell ref="J41:J47"/>
    <mergeCell ref="K41:K47"/>
    <mergeCell ref="L41:L47"/>
    <mergeCell ref="M41:M47"/>
    <mergeCell ref="N41:N47"/>
    <mergeCell ref="O41:O47"/>
    <mergeCell ref="N36:N40"/>
    <mergeCell ref="O36:O40"/>
    <mergeCell ref="P36:P40"/>
    <mergeCell ref="Q36:Q40"/>
    <mergeCell ref="R36:R40"/>
    <mergeCell ref="S36:S40"/>
    <mergeCell ref="T36:T40"/>
    <mergeCell ref="U36:U40"/>
    <mergeCell ref="V36:V40"/>
    <mergeCell ref="B31:B35"/>
    <mergeCell ref="D31:D35"/>
    <mergeCell ref="B36:B40"/>
    <mergeCell ref="C36:C40"/>
    <mergeCell ref="D36:D40"/>
    <mergeCell ref="J36:J40"/>
    <mergeCell ref="K36:K40"/>
    <mergeCell ref="L36:L40"/>
    <mergeCell ref="M36:M40"/>
    <mergeCell ref="E39:E40"/>
    <mergeCell ref="F39:F40"/>
    <mergeCell ref="G39:G40"/>
    <mergeCell ref="H39:H40"/>
    <mergeCell ref="I39:I40"/>
    <mergeCell ref="C31:C35"/>
    <mergeCell ref="V31:V35"/>
    <mergeCell ref="E34:E35"/>
    <mergeCell ref="F34:F35"/>
    <mergeCell ref="G34:G35"/>
    <mergeCell ref="H34:H35"/>
    <mergeCell ref="I34:I35"/>
    <mergeCell ref="J31:J35"/>
    <mergeCell ref="K31:K35"/>
    <mergeCell ref="L31:L35"/>
    <mergeCell ref="M31:M35"/>
    <mergeCell ref="N31:N35"/>
    <mergeCell ref="O31:O35"/>
    <mergeCell ref="P31:P35"/>
    <mergeCell ref="Q31:Q35"/>
    <mergeCell ref="R31:R35"/>
    <mergeCell ref="S31:S35"/>
    <mergeCell ref="T31:T35"/>
    <mergeCell ref="U31:U35"/>
    <mergeCell ref="V92:V97"/>
    <mergeCell ref="I29:I30"/>
    <mergeCell ref="G29:G30"/>
    <mergeCell ref="H29:H30"/>
    <mergeCell ref="C28:C30"/>
    <mergeCell ref="E29:E30"/>
    <mergeCell ref="F29:F30"/>
    <mergeCell ref="Q92:Q97"/>
    <mergeCell ref="R92:R97"/>
    <mergeCell ref="S92:S97"/>
    <mergeCell ref="T92:T97"/>
    <mergeCell ref="U92:U97"/>
    <mergeCell ref="L92:L97"/>
    <mergeCell ref="M92:M97"/>
    <mergeCell ref="N92:N97"/>
    <mergeCell ref="O92:O97"/>
    <mergeCell ref="P92:P97"/>
    <mergeCell ref="C65:C69"/>
    <mergeCell ref="D65:D69"/>
    <mergeCell ref="J70:J80"/>
    <mergeCell ref="K70:K80"/>
    <mergeCell ref="I70:I71"/>
    <mergeCell ref="U49:U50"/>
    <mergeCell ref="T49:T50"/>
    <mergeCell ref="V12:V19"/>
    <mergeCell ref="V49:V50"/>
    <mergeCell ref="V51:V55"/>
    <mergeCell ref="V56:V64"/>
    <mergeCell ref="V65:V69"/>
    <mergeCell ref="B81:B86"/>
    <mergeCell ref="C81:C86"/>
    <mergeCell ref="D81:D86"/>
    <mergeCell ref="V20:V27"/>
    <mergeCell ref="V70:V80"/>
    <mergeCell ref="V81:V86"/>
    <mergeCell ref="U70:U80"/>
    <mergeCell ref="L70:L80"/>
    <mergeCell ref="M70:M80"/>
    <mergeCell ref="N70:N80"/>
    <mergeCell ref="O70:O80"/>
    <mergeCell ref="P70:P80"/>
    <mergeCell ref="Q70:Q80"/>
    <mergeCell ref="R70:R80"/>
    <mergeCell ref="S70:S80"/>
    <mergeCell ref="T70:T80"/>
    <mergeCell ref="B70:B80"/>
    <mergeCell ref="C70:C80"/>
    <mergeCell ref="D70:D80"/>
    <mergeCell ref="B92:B97"/>
    <mergeCell ref="C92:C97"/>
    <mergeCell ref="D92:D97"/>
    <mergeCell ref="J92:J97"/>
    <mergeCell ref="K92:K97"/>
    <mergeCell ref="U81:U86"/>
    <mergeCell ref="L81:L86"/>
    <mergeCell ref="M81:M86"/>
    <mergeCell ref="N81:N86"/>
    <mergeCell ref="O81:O86"/>
    <mergeCell ref="P81:P86"/>
    <mergeCell ref="Q81:Q86"/>
    <mergeCell ref="R81:R86"/>
    <mergeCell ref="S81:S86"/>
    <mergeCell ref="T81:T86"/>
    <mergeCell ref="B87:B88"/>
    <mergeCell ref="C87:C88"/>
    <mergeCell ref="D87:D88"/>
    <mergeCell ref="U87:U88"/>
    <mergeCell ref="J81:J86"/>
    <mergeCell ref="K81:K86"/>
    <mergeCell ref="J87:J88"/>
    <mergeCell ref="K87:K88"/>
    <mergeCell ref="L87:L88"/>
    <mergeCell ref="B56:B64"/>
    <mergeCell ref="C56:C64"/>
    <mergeCell ref="O56:O64"/>
    <mergeCell ref="P56:P64"/>
    <mergeCell ref="Q56:Q64"/>
    <mergeCell ref="U56:U64"/>
    <mergeCell ref="U65:U69"/>
    <mergeCell ref="B51:B55"/>
    <mergeCell ref="B65:B69"/>
    <mergeCell ref="J65:J69"/>
    <mergeCell ref="K65:K69"/>
    <mergeCell ref="L65:L69"/>
    <mergeCell ref="M65:M69"/>
    <mergeCell ref="N65:N69"/>
    <mergeCell ref="O65:O69"/>
    <mergeCell ref="P65:P69"/>
    <mergeCell ref="Q65:Q69"/>
    <mergeCell ref="R65:R69"/>
    <mergeCell ref="S65:S69"/>
    <mergeCell ref="T65:T69"/>
    <mergeCell ref="U51:U55"/>
    <mergeCell ref="K56:K64"/>
    <mergeCell ref="L56:L64"/>
    <mergeCell ref="R56:R64"/>
    <mergeCell ref="S12:S19"/>
    <mergeCell ref="R12:R19"/>
    <mergeCell ref="J12:J19"/>
    <mergeCell ref="K12:K19"/>
    <mergeCell ref="L12:L19"/>
    <mergeCell ref="M12:M19"/>
    <mergeCell ref="N12:N19"/>
    <mergeCell ref="D20:D27"/>
    <mergeCell ref="C20:C27"/>
    <mergeCell ref="O12:O19"/>
    <mergeCell ref="P12:P19"/>
    <mergeCell ref="Q12:Q19"/>
    <mergeCell ref="H138:M138"/>
    <mergeCell ref="H139:M139"/>
    <mergeCell ref="H140:M140"/>
    <mergeCell ref="C8:C10"/>
    <mergeCell ref="B138:G138"/>
    <mergeCell ref="B139:G139"/>
    <mergeCell ref="B140:G140"/>
    <mergeCell ref="L49:L50"/>
    <mergeCell ref="B20:B27"/>
    <mergeCell ref="D49:D50"/>
    <mergeCell ref="C49:C50"/>
    <mergeCell ref="B49:B50"/>
    <mergeCell ref="E70:E71"/>
    <mergeCell ref="F70:F71"/>
    <mergeCell ref="G70:G71"/>
    <mergeCell ref="H70:H71"/>
    <mergeCell ref="C51:C55"/>
    <mergeCell ref="D51:D55"/>
    <mergeCell ref="J51:J55"/>
    <mergeCell ref="K51:K55"/>
    <mergeCell ref="L51:L55"/>
    <mergeCell ref="M51:M55"/>
    <mergeCell ref="D56:D64"/>
    <mergeCell ref="J56:J64"/>
    <mergeCell ref="B7:V7"/>
    <mergeCell ref="J20:J27"/>
    <mergeCell ref="K20:K27"/>
    <mergeCell ref="L20:L27"/>
    <mergeCell ref="M20:M27"/>
    <mergeCell ref="N20:N27"/>
    <mergeCell ref="O20:O27"/>
    <mergeCell ref="P20:P27"/>
    <mergeCell ref="Q20:Q27"/>
    <mergeCell ref="R20:R27"/>
    <mergeCell ref="S20:S27"/>
    <mergeCell ref="T20:T27"/>
    <mergeCell ref="U20:U27"/>
    <mergeCell ref="V8:V10"/>
    <mergeCell ref="C12:C19"/>
    <mergeCell ref="D12:D19"/>
    <mergeCell ref="B8:B10"/>
    <mergeCell ref="J8:M8"/>
    <mergeCell ref="N8:Q8"/>
    <mergeCell ref="R8:U8"/>
    <mergeCell ref="D8:I8"/>
    <mergeCell ref="B12:B19"/>
    <mergeCell ref="U12:U19"/>
    <mergeCell ref="T12:T19"/>
    <mergeCell ref="Q87:Q88"/>
    <mergeCell ref="R87:R88"/>
    <mergeCell ref="S87:S88"/>
    <mergeCell ref="T87:T88"/>
    <mergeCell ref="N51:N55"/>
    <mergeCell ref="M56:M64"/>
    <mergeCell ref="V28:V30"/>
    <mergeCell ref="V87:V88"/>
    <mergeCell ref="B89:B91"/>
    <mergeCell ref="C89:C91"/>
    <mergeCell ref="D89:D91"/>
    <mergeCell ref="J89:J91"/>
    <mergeCell ref="K89:K91"/>
    <mergeCell ref="L89:L91"/>
    <mergeCell ref="M89:M91"/>
    <mergeCell ref="N89:N91"/>
    <mergeCell ref="O89:O91"/>
    <mergeCell ref="P89:P91"/>
    <mergeCell ref="Q89:Q91"/>
    <mergeCell ref="R89:R91"/>
    <mergeCell ref="S89:S91"/>
    <mergeCell ref="T89:T91"/>
    <mergeCell ref="U89:U91"/>
    <mergeCell ref="V89:V91"/>
    <mergeCell ref="B107:B109"/>
    <mergeCell ref="C107:C109"/>
    <mergeCell ref="D107:D109"/>
    <mergeCell ref="E107:E108"/>
    <mergeCell ref="F107:F108"/>
    <mergeCell ref="G107:G108"/>
    <mergeCell ref="H107:H108"/>
    <mergeCell ref="I107:I108"/>
    <mergeCell ref="J107:J109"/>
    <mergeCell ref="U107:U109"/>
    <mergeCell ref="V107:V109"/>
    <mergeCell ref="B110:B113"/>
    <mergeCell ref="C110:C113"/>
    <mergeCell ref="D110:D113"/>
    <mergeCell ref="J110:J113"/>
    <mergeCell ref="K110:K113"/>
    <mergeCell ref="L110:L113"/>
    <mergeCell ref="M110:M113"/>
    <mergeCell ref="N110:N113"/>
    <mergeCell ref="O110:O113"/>
    <mergeCell ref="P110:P113"/>
    <mergeCell ref="Q110:Q113"/>
    <mergeCell ref="R110:R113"/>
    <mergeCell ref="S110:S113"/>
    <mergeCell ref="T110:T113"/>
    <mergeCell ref="U110:U113"/>
    <mergeCell ref="V110:V113"/>
    <mergeCell ref="K107:K109"/>
    <mergeCell ref="L107:L109"/>
    <mergeCell ref="M107:M109"/>
    <mergeCell ref="N107:N109"/>
    <mergeCell ref="O107:O109"/>
    <mergeCell ref="P107:P109"/>
    <mergeCell ref="T107:T109"/>
    <mergeCell ref="Q107:Q109"/>
    <mergeCell ref="R107:R109"/>
    <mergeCell ref="S107:S109"/>
    <mergeCell ref="P114:P120"/>
    <mergeCell ref="Q114:Q120"/>
    <mergeCell ref="R114:R120"/>
    <mergeCell ref="S114:S120"/>
    <mergeCell ref="T114:T120"/>
    <mergeCell ref="V114:V120"/>
    <mergeCell ref="B114:B120"/>
    <mergeCell ref="C114:C120"/>
    <mergeCell ref="D114:D120"/>
    <mergeCell ref="J114:J120"/>
    <mergeCell ref="K114:K120"/>
    <mergeCell ref="L114:L120"/>
    <mergeCell ref="B121:B123"/>
    <mergeCell ref="C121:C123"/>
    <mergeCell ref="D121:D123"/>
    <mergeCell ref="J121:J123"/>
    <mergeCell ref="K121:K123"/>
    <mergeCell ref="L121:L123"/>
    <mergeCell ref="M121:M123"/>
    <mergeCell ref="N121:N123"/>
    <mergeCell ref="O121:O123"/>
    <mergeCell ref="P121:P123"/>
    <mergeCell ref="Q121:Q123"/>
    <mergeCell ref="R121:R123"/>
    <mergeCell ref="S121:S123"/>
    <mergeCell ref="T121:T123"/>
    <mergeCell ref="U121:U123"/>
    <mergeCell ref="V121:V123"/>
    <mergeCell ref="M114:M120"/>
    <mergeCell ref="N124:N130"/>
    <mergeCell ref="O124:O130"/>
    <mergeCell ref="P124:P130"/>
    <mergeCell ref="Q124:Q130"/>
    <mergeCell ref="U114:U120"/>
    <mergeCell ref="N114:N120"/>
    <mergeCell ref="O114:O120"/>
    <mergeCell ref="R124:R130"/>
    <mergeCell ref="S124:S130"/>
    <mergeCell ref="T124:T130"/>
    <mergeCell ref="U124:U130"/>
    <mergeCell ref="V124:V130"/>
    <mergeCell ref="B131:B135"/>
    <mergeCell ref="C131:C135"/>
    <mergeCell ref="D131:D135"/>
    <mergeCell ref="J131:J135"/>
    <mergeCell ref="K131:K135"/>
    <mergeCell ref="L131:L135"/>
    <mergeCell ref="M131:M135"/>
    <mergeCell ref="N131:N135"/>
    <mergeCell ref="O131:O135"/>
    <mergeCell ref="P131:P135"/>
    <mergeCell ref="Q131:Q135"/>
    <mergeCell ref="R131:R135"/>
    <mergeCell ref="S131:S135"/>
    <mergeCell ref="T131:T135"/>
    <mergeCell ref="U131:U135"/>
    <mergeCell ref="V131:V135"/>
    <mergeCell ref="B124:B130"/>
    <mergeCell ref="C124:C130"/>
    <mergeCell ref="D124:D130"/>
    <mergeCell ref="J124:J130"/>
    <mergeCell ref="K124:K130"/>
    <mergeCell ref="L124:L130"/>
    <mergeCell ref="M124:M130"/>
    <mergeCell ref="U28:U30"/>
    <mergeCell ref="Q28:Q30"/>
    <mergeCell ref="S28:S30"/>
    <mergeCell ref="O28:O30"/>
    <mergeCell ref="N28:N30"/>
    <mergeCell ref="M28:M30"/>
    <mergeCell ref="P28:P30"/>
    <mergeCell ref="T28:T30"/>
    <mergeCell ref="J28:J30"/>
    <mergeCell ref="K28:K30"/>
    <mergeCell ref="L28:L30"/>
    <mergeCell ref="R28:R30"/>
  </mergeCells>
  <phoneticPr fontId="23" type="noConversion"/>
  <pageMargins left="0.7" right="0.7" top="0.75" bottom="0.75" header="0.3" footer="0.3"/>
  <pageSetup paperSize="9" scale="4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36"/>
  <sheetViews>
    <sheetView zoomScaleNormal="100" workbookViewId="0">
      <selection activeCell="H29" sqref="H29"/>
    </sheetView>
  </sheetViews>
  <sheetFormatPr defaultColWidth="9.26953125" defaultRowHeight="14.5" x14ac:dyDescent="0.35"/>
  <cols>
    <col min="1" max="1" width="6.7265625" customWidth="1"/>
    <col min="2" max="2" width="8" customWidth="1"/>
    <col min="3" max="3" width="18.54296875" customWidth="1"/>
    <col min="4" max="4" width="49.453125" customWidth="1"/>
    <col min="5" max="5" width="66.453125" customWidth="1"/>
  </cols>
  <sheetData>
    <row r="1" spans="1:6" x14ac:dyDescent="0.35">
      <c r="A1" s="1"/>
      <c r="B1" s="1"/>
      <c r="C1" s="1"/>
      <c r="D1" s="1"/>
      <c r="E1" s="1"/>
      <c r="F1" s="1"/>
    </row>
    <row r="2" spans="1:6" ht="15.5" x14ac:dyDescent="0.35">
      <c r="A2" s="1"/>
      <c r="B2" s="48"/>
      <c r="C2" s="48"/>
      <c r="D2" s="1"/>
      <c r="E2" s="1"/>
      <c r="F2" s="1"/>
    </row>
    <row r="3" spans="1:6" ht="15" x14ac:dyDescent="0.35">
      <c r="A3" s="1"/>
      <c r="B3" s="5" t="s">
        <v>22</v>
      </c>
      <c r="C3" s="5"/>
      <c r="D3" s="1"/>
      <c r="E3" s="1"/>
      <c r="F3" s="1"/>
    </row>
    <row r="4" spans="1:6" ht="63.75" customHeight="1" x14ac:dyDescent="0.35">
      <c r="A4" s="1"/>
      <c r="B4" s="23" t="s">
        <v>0</v>
      </c>
      <c r="C4" s="23" t="s">
        <v>6</v>
      </c>
      <c r="D4" s="23" t="s">
        <v>129</v>
      </c>
      <c r="E4" s="23" t="s">
        <v>130</v>
      </c>
      <c r="F4" s="1"/>
    </row>
    <row r="5" spans="1:6" x14ac:dyDescent="0.35">
      <c r="A5" s="1"/>
      <c r="B5" s="49">
        <v>1</v>
      </c>
      <c r="C5" s="49">
        <v>2</v>
      </c>
      <c r="D5" s="49">
        <v>3</v>
      </c>
      <c r="E5" s="49">
        <v>4</v>
      </c>
      <c r="F5" s="1"/>
    </row>
    <row r="6" spans="1:6" x14ac:dyDescent="0.35">
      <c r="A6" s="1"/>
      <c r="B6" s="24" t="s">
        <v>7</v>
      </c>
      <c r="C6" s="196" t="s">
        <v>108</v>
      </c>
      <c r="D6" s="197"/>
      <c r="E6" s="198"/>
      <c r="F6" s="1"/>
    </row>
    <row r="7" spans="1:6" x14ac:dyDescent="0.35">
      <c r="A7" s="1"/>
      <c r="B7" s="24" t="s">
        <v>4</v>
      </c>
      <c r="C7" s="196" t="s">
        <v>96</v>
      </c>
      <c r="D7" s="197"/>
      <c r="E7" s="198"/>
      <c r="F7" s="1"/>
    </row>
    <row r="8" spans="1:6" ht="228" customHeight="1" x14ac:dyDescent="0.35">
      <c r="A8" s="1"/>
      <c r="B8" s="24" t="s">
        <v>5</v>
      </c>
      <c r="C8" s="26" t="s">
        <v>110</v>
      </c>
      <c r="D8" s="33" t="s">
        <v>42</v>
      </c>
      <c r="E8" s="33" t="s">
        <v>426</v>
      </c>
      <c r="F8" s="1"/>
    </row>
    <row r="9" spans="1:6" ht="159" customHeight="1" x14ac:dyDescent="0.35">
      <c r="A9" s="1"/>
      <c r="B9" s="24" t="s">
        <v>134</v>
      </c>
      <c r="C9" s="26" t="s">
        <v>218</v>
      </c>
      <c r="D9" s="33" t="s">
        <v>283</v>
      </c>
      <c r="E9" s="33" t="s">
        <v>282</v>
      </c>
      <c r="F9" s="1"/>
    </row>
    <row r="10" spans="1:6" ht="101.65" customHeight="1" x14ac:dyDescent="0.35">
      <c r="A10" s="1"/>
      <c r="B10" s="43" t="s">
        <v>137</v>
      </c>
      <c r="C10" s="33" t="s">
        <v>219</v>
      </c>
      <c r="D10" s="33" t="s">
        <v>43</v>
      </c>
      <c r="E10" s="26" t="s">
        <v>284</v>
      </c>
      <c r="F10" s="1"/>
    </row>
    <row r="11" spans="1:6" ht="185.25" customHeight="1" x14ac:dyDescent="0.35">
      <c r="A11" s="1"/>
      <c r="B11" s="43" t="s">
        <v>220</v>
      </c>
      <c r="C11" s="33" t="s">
        <v>221</v>
      </c>
      <c r="D11" s="33" t="s">
        <v>44</v>
      </c>
      <c r="E11" s="33" t="s">
        <v>421</v>
      </c>
      <c r="F11" s="1"/>
    </row>
    <row r="12" spans="1:6" x14ac:dyDescent="0.35">
      <c r="A12" s="1"/>
      <c r="B12" s="25" t="s">
        <v>32</v>
      </c>
      <c r="C12" s="196" t="s">
        <v>95</v>
      </c>
      <c r="D12" s="197"/>
      <c r="E12" s="198"/>
      <c r="F12" s="1"/>
    </row>
    <row r="13" spans="1:6" ht="84.75" customHeight="1" x14ac:dyDescent="0.35">
      <c r="A13" s="1"/>
      <c r="B13" s="46" t="s">
        <v>33</v>
      </c>
      <c r="C13" s="45" t="s">
        <v>112</v>
      </c>
      <c r="D13" s="26" t="s">
        <v>111</v>
      </c>
      <c r="E13" s="33" t="s">
        <v>222</v>
      </c>
      <c r="F13" s="1"/>
    </row>
    <row r="14" spans="1:6" ht="15" customHeight="1" x14ac:dyDescent="0.35">
      <c r="A14" s="1"/>
      <c r="B14" s="46" t="s">
        <v>34</v>
      </c>
      <c r="C14" s="199" t="s">
        <v>94</v>
      </c>
      <c r="D14" s="200"/>
      <c r="E14" s="201"/>
      <c r="F14" s="1"/>
    </row>
    <row r="15" spans="1:6" ht="84.75" customHeight="1" x14ac:dyDescent="0.35">
      <c r="A15" s="1"/>
      <c r="B15" s="46" t="s">
        <v>35</v>
      </c>
      <c r="C15" s="45" t="s">
        <v>348</v>
      </c>
      <c r="D15" s="26" t="s">
        <v>351</v>
      </c>
      <c r="E15" s="33" t="s">
        <v>352</v>
      </c>
      <c r="F15" s="1"/>
    </row>
    <row r="16" spans="1:6" ht="84.75" customHeight="1" x14ac:dyDescent="0.35">
      <c r="A16" s="1"/>
      <c r="B16" s="46" t="s">
        <v>69</v>
      </c>
      <c r="C16" s="45" t="s">
        <v>349</v>
      </c>
      <c r="D16" s="26" t="s">
        <v>351</v>
      </c>
      <c r="E16" s="33" t="s">
        <v>352</v>
      </c>
      <c r="F16" s="1"/>
    </row>
    <row r="17" spans="1:6" x14ac:dyDescent="0.35">
      <c r="A17" s="1"/>
      <c r="B17" s="25" t="s">
        <v>14</v>
      </c>
      <c r="C17" s="195" t="s">
        <v>109</v>
      </c>
      <c r="D17" s="195"/>
      <c r="E17" s="195"/>
      <c r="F17" s="1"/>
    </row>
    <row r="18" spans="1:6" x14ac:dyDescent="0.35">
      <c r="A18" s="1"/>
      <c r="B18" s="25" t="s">
        <v>37</v>
      </c>
      <c r="C18" s="195" t="s">
        <v>87</v>
      </c>
      <c r="D18" s="195"/>
      <c r="E18" s="195"/>
      <c r="F18" s="1"/>
    </row>
    <row r="19" spans="1:6" ht="34.5" customHeight="1" x14ac:dyDescent="0.35">
      <c r="A19" s="1"/>
      <c r="B19" s="192" t="s">
        <v>38</v>
      </c>
      <c r="C19" s="94" t="s">
        <v>114</v>
      </c>
      <c r="D19" s="33" t="s">
        <v>52</v>
      </c>
      <c r="E19" s="94" t="s">
        <v>350</v>
      </c>
      <c r="F19" s="1"/>
    </row>
    <row r="20" spans="1:6" ht="52.5" customHeight="1" x14ac:dyDescent="0.35">
      <c r="A20" s="1"/>
      <c r="B20" s="193"/>
      <c r="C20" s="103"/>
      <c r="D20" s="33" t="s">
        <v>53</v>
      </c>
      <c r="E20" s="103"/>
      <c r="F20" s="1"/>
    </row>
    <row r="21" spans="1:6" ht="228" customHeight="1" x14ac:dyDescent="0.35">
      <c r="A21" s="1"/>
      <c r="B21" s="42" t="s">
        <v>39</v>
      </c>
      <c r="C21" s="40" t="s">
        <v>115</v>
      </c>
      <c r="D21" s="33" t="s">
        <v>54</v>
      </c>
      <c r="E21" s="40" t="s">
        <v>425</v>
      </c>
      <c r="F21" s="1"/>
    </row>
    <row r="22" spans="1:6" ht="290.25" customHeight="1" x14ac:dyDescent="0.35">
      <c r="A22" s="1"/>
      <c r="B22" s="25" t="s">
        <v>91</v>
      </c>
      <c r="C22" s="26" t="s">
        <v>116</v>
      </c>
      <c r="D22" s="26" t="s">
        <v>49</v>
      </c>
      <c r="E22" s="33" t="s">
        <v>424</v>
      </c>
      <c r="F22" s="1"/>
    </row>
    <row r="23" spans="1:6" ht="141" customHeight="1" x14ac:dyDescent="0.35">
      <c r="A23" s="1"/>
      <c r="B23" s="25" t="s">
        <v>183</v>
      </c>
      <c r="C23" s="45" t="s">
        <v>223</v>
      </c>
      <c r="D23" s="26" t="s">
        <v>55</v>
      </c>
      <c r="E23" s="64" t="s">
        <v>231</v>
      </c>
      <c r="F23" s="1"/>
    </row>
    <row r="24" spans="1:6" ht="72.75" customHeight="1" x14ac:dyDescent="0.35">
      <c r="A24" s="1"/>
      <c r="B24" s="192" t="s">
        <v>185</v>
      </c>
      <c r="C24" s="94" t="s">
        <v>224</v>
      </c>
      <c r="D24" s="26" t="s">
        <v>50</v>
      </c>
      <c r="E24" s="94" t="s">
        <v>285</v>
      </c>
      <c r="F24" s="1"/>
    </row>
    <row r="25" spans="1:6" ht="128.65" customHeight="1" x14ac:dyDescent="0.35">
      <c r="A25" s="1"/>
      <c r="B25" s="193"/>
      <c r="C25" s="194"/>
      <c r="D25" s="26" t="s">
        <v>51</v>
      </c>
      <c r="E25" s="103"/>
      <c r="F25" s="1"/>
    </row>
    <row r="26" spans="1:6" x14ac:dyDescent="0.35">
      <c r="A26" s="1"/>
      <c r="B26" s="25" t="s">
        <v>113</v>
      </c>
      <c r="C26" s="195" t="s">
        <v>117</v>
      </c>
      <c r="D26" s="195"/>
      <c r="E26" s="195"/>
      <c r="F26" s="1"/>
    </row>
    <row r="27" spans="1:6" ht="124.9" customHeight="1" x14ac:dyDescent="0.35">
      <c r="A27" s="1"/>
      <c r="B27" s="25" t="s">
        <v>225</v>
      </c>
      <c r="C27" s="41" t="s">
        <v>118</v>
      </c>
      <c r="D27" s="26" t="s">
        <v>46</v>
      </c>
      <c r="E27" s="33" t="s">
        <v>286</v>
      </c>
      <c r="F27" s="1"/>
    </row>
    <row r="28" spans="1:6" ht="135.65" customHeight="1" x14ac:dyDescent="0.35">
      <c r="A28" s="1"/>
      <c r="B28" s="192" t="s">
        <v>226</v>
      </c>
      <c r="C28" s="94" t="s">
        <v>227</v>
      </c>
      <c r="D28" s="26" t="s">
        <v>47</v>
      </c>
      <c r="E28" s="115" t="s">
        <v>422</v>
      </c>
      <c r="F28" s="1"/>
    </row>
    <row r="29" spans="1:6" ht="260.25" customHeight="1" x14ac:dyDescent="0.35">
      <c r="A29" s="1"/>
      <c r="B29" s="193"/>
      <c r="C29" s="194"/>
      <c r="D29" s="26" t="s">
        <v>48</v>
      </c>
      <c r="E29" s="132"/>
      <c r="F29" s="1"/>
    </row>
    <row r="30" spans="1:6" x14ac:dyDescent="0.35">
      <c r="A30" s="1"/>
      <c r="B30" s="43" t="s">
        <v>120</v>
      </c>
      <c r="C30" s="191" t="s">
        <v>119</v>
      </c>
      <c r="D30" s="191"/>
      <c r="E30" s="191"/>
      <c r="F30" s="1"/>
    </row>
    <row r="31" spans="1:6" x14ac:dyDescent="0.35">
      <c r="A31" s="1"/>
      <c r="B31" s="43" t="s">
        <v>123</v>
      </c>
      <c r="C31" s="191" t="s">
        <v>124</v>
      </c>
      <c r="D31" s="191"/>
      <c r="E31" s="191"/>
      <c r="F31" s="1"/>
    </row>
    <row r="32" spans="1:6" ht="129" customHeight="1" x14ac:dyDescent="0.35">
      <c r="A32" s="1"/>
      <c r="B32" s="43" t="s">
        <v>206</v>
      </c>
      <c r="C32" s="33" t="s">
        <v>228</v>
      </c>
      <c r="D32" s="33" t="s">
        <v>45</v>
      </c>
      <c r="E32" s="33" t="s">
        <v>287</v>
      </c>
      <c r="F32" s="1"/>
    </row>
    <row r="33" spans="1:6" x14ac:dyDescent="0.35">
      <c r="A33" s="1"/>
      <c r="B33" s="43" t="s">
        <v>121</v>
      </c>
      <c r="C33" s="191" t="s">
        <v>122</v>
      </c>
      <c r="D33" s="191"/>
      <c r="E33" s="191"/>
      <c r="F33" s="1"/>
    </row>
    <row r="34" spans="1:6" ht="128.25" customHeight="1" x14ac:dyDescent="0.35">
      <c r="A34" s="1"/>
      <c r="B34" s="43" t="s">
        <v>216</v>
      </c>
      <c r="C34" s="33" t="s">
        <v>229</v>
      </c>
      <c r="D34" s="33" t="s">
        <v>420</v>
      </c>
      <c r="E34" s="33" t="s">
        <v>289</v>
      </c>
      <c r="F34" s="1"/>
    </row>
    <row r="35" spans="1:6" ht="184.5" customHeight="1" x14ac:dyDescent="0.35">
      <c r="A35" s="1"/>
      <c r="B35" s="43" t="s">
        <v>217</v>
      </c>
      <c r="C35" s="33" t="s">
        <v>230</v>
      </c>
      <c r="D35" s="33" t="s">
        <v>45</v>
      </c>
      <c r="E35" s="33" t="s">
        <v>423</v>
      </c>
      <c r="F35" s="1"/>
    </row>
    <row r="36" spans="1:6" x14ac:dyDescent="0.35">
      <c r="A36" s="1"/>
      <c r="B36" s="1"/>
      <c r="C36" s="1"/>
      <c r="D36" s="1"/>
      <c r="E36" s="1"/>
      <c r="F36" s="1"/>
    </row>
  </sheetData>
  <mergeCells count="19">
    <mergeCell ref="C6:E6"/>
    <mergeCell ref="C12:E12"/>
    <mergeCell ref="C7:E7"/>
    <mergeCell ref="C17:E17"/>
    <mergeCell ref="C18:E18"/>
    <mergeCell ref="C14:E14"/>
    <mergeCell ref="C33:E33"/>
    <mergeCell ref="B28:B29"/>
    <mergeCell ref="C28:C29"/>
    <mergeCell ref="B19:B20"/>
    <mergeCell ref="C19:C20"/>
    <mergeCell ref="E19:E20"/>
    <mergeCell ref="B24:B25"/>
    <mergeCell ref="C24:C25"/>
    <mergeCell ref="E24:E25"/>
    <mergeCell ref="C30:E30"/>
    <mergeCell ref="C31:E31"/>
    <mergeCell ref="C26:E26"/>
    <mergeCell ref="E28:E29"/>
  </mergeCells>
  <pageMargins left="0.7" right="0.7" top="0.75" bottom="0.75" header="0.3" footer="0.3"/>
  <pageSetup paperSize="9" scale="5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L10"/>
  <sheetViews>
    <sheetView zoomScale="73" zoomScaleNormal="73" workbookViewId="0">
      <selection activeCell="B3" sqref="B3"/>
    </sheetView>
  </sheetViews>
  <sheetFormatPr defaultColWidth="8.7265625" defaultRowHeight="15.5" x14ac:dyDescent="0.35"/>
  <cols>
    <col min="1" max="3" width="8.7265625" style="2"/>
    <col min="4" max="4" width="14.26953125" style="2" customWidth="1"/>
    <col min="5" max="9" width="8.7265625" style="2"/>
    <col min="10" max="10" width="13" style="2" customWidth="1"/>
    <col min="11" max="11" width="18" style="2" customWidth="1"/>
    <col min="12" max="12" width="30.7265625" style="2" customWidth="1"/>
    <col min="13" max="16384" width="8.7265625" style="2"/>
  </cols>
  <sheetData>
    <row r="3" spans="2:12" x14ac:dyDescent="0.35">
      <c r="B3" s="5" t="s">
        <v>24</v>
      </c>
      <c r="D3" s="14"/>
      <c r="E3" s="17"/>
      <c r="F3" s="17"/>
    </row>
    <row r="4" spans="2:12" ht="70.150000000000006" customHeight="1" x14ac:dyDescent="0.35">
      <c r="B4" s="205" t="s">
        <v>23</v>
      </c>
      <c r="C4" s="205"/>
      <c r="D4" s="205"/>
      <c r="E4" s="205"/>
      <c r="F4" s="205"/>
      <c r="G4" s="205"/>
      <c r="H4" s="205"/>
      <c r="I4" s="205"/>
      <c r="J4" s="205"/>
      <c r="K4" s="205"/>
      <c r="L4" s="205"/>
    </row>
    <row r="5" spans="2:12" ht="88.9" customHeight="1" x14ac:dyDescent="0.35">
      <c r="B5" s="206" t="s">
        <v>125</v>
      </c>
      <c r="C5" s="207"/>
      <c r="D5" s="207"/>
      <c r="E5" s="207"/>
      <c r="F5" s="207"/>
      <c r="G5" s="207"/>
      <c r="H5" s="207"/>
      <c r="I5" s="207"/>
      <c r="J5" s="207"/>
      <c r="K5" s="207"/>
      <c r="L5" s="207"/>
    </row>
    <row r="6" spans="2:12" ht="209.65" customHeight="1" x14ac:dyDescent="0.35">
      <c r="B6" s="206" t="s">
        <v>126</v>
      </c>
      <c r="C6" s="207"/>
      <c r="D6" s="207"/>
      <c r="E6" s="207"/>
      <c r="F6" s="207"/>
      <c r="G6" s="207"/>
      <c r="H6" s="207"/>
      <c r="I6" s="207"/>
      <c r="J6" s="207"/>
      <c r="K6" s="207"/>
      <c r="L6" s="207"/>
    </row>
    <row r="7" spans="2:12" ht="171" customHeight="1" x14ac:dyDescent="0.35">
      <c r="B7" s="202" t="s">
        <v>127</v>
      </c>
      <c r="C7" s="203"/>
      <c r="D7" s="203"/>
      <c r="E7" s="203"/>
      <c r="F7" s="203"/>
      <c r="G7" s="203"/>
      <c r="H7" s="203"/>
      <c r="I7" s="203"/>
      <c r="J7" s="203"/>
      <c r="K7" s="203"/>
      <c r="L7" s="204"/>
    </row>
    <row r="8" spans="2:12" ht="225.65" customHeight="1" x14ac:dyDescent="0.35">
      <c r="B8" s="202" t="s">
        <v>288</v>
      </c>
      <c r="C8" s="203"/>
      <c r="D8" s="203"/>
      <c r="E8" s="203"/>
      <c r="F8" s="203"/>
      <c r="G8" s="203"/>
      <c r="H8" s="203"/>
      <c r="I8" s="203"/>
      <c r="J8" s="203"/>
      <c r="K8" s="203"/>
      <c r="L8" s="204"/>
    </row>
    <row r="9" spans="2:12" ht="103.9" customHeight="1" x14ac:dyDescent="0.35">
      <c r="B9" s="202" t="s">
        <v>128</v>
      </c>
      <c r="C9" s="203"/>
      <c r="D9" s="203"/>
      <c r="E9" s="203"/>
      <c r="F9" s="203"/>
      <c r="G9" s="203"/>
      <c r="H9" s="203"/>
      <c r="I9" s="203"/>
      <c r="J9" s="203"/>
      <c r="K9" s="203"/>
      <c r="L9" s="204"/>
    </row>
    <row r="10" spans="2:12" ht="15.65" customHeight="1" x14ac:dyDescent="0.35">
      <c r="B10" s="202"/>
      <c r="C10" s="203"/>
      <c r="D10" s="203"/>
      <c r="E10" s="203"/>
      <c r="F10" s="203"/>
      <c r="G10" s="203"/>
      <c r="H10" s="203"/>
      <c r="I10" s="203"/>
      <c r="J10" s="203"/>
      <c r="K10" s="203"/>
      <c r="L10" s="204"/>
    </row>
  </sheetData>
  <mergeCells count="7">
    <mergeCell ref="B9:L9"/>
    <mergeCell ref="B10:L10"/>
    <mergeCell ref="B4:L4"/>
    <mergeCell ref="B5:L5"/>
    <mergeCell ref="B6:L6"/>
    <mergeCell ref="B7:L7"/>
    <mergeCell ref="B8:L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7" ma:contentTypeDescription="Kurkite naują dokumentą." ma:contentTypeScope="" ma:versionID="9b30d14aad0eb105a95fbf45b5328856">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b8111ef75f20f94342960f7fa8bb445"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210459-64E2-43D3-8C42-922FCDD837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FAE767-2D62-4EB8-900F-B60884BAFD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3</vt:i4>
      </vt:variant>
    </vt:vector>
  </HeadingPairs>
  <TitlesOfParts>
    <vt:vector size="3" baseType="lpstr">
      <vt:lpstr>1 lentelė</vt:lpstr>
      <vt:lpstr>2 lentelė</vt:lpstr>
      <vt:lpstr>3 lentelė</vt:lpstr>
    </vt:vector>
  </TitlesOfParts>
  <Company>IRD prie VRM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Vilma Verkauskienė</dc:creator>
  <cp:lastModifiedBy>Dalia Cironkaitė</cp:lastModifiedBy>
  <cp:lastPrinted>2024-12-16T11:45:31Z</cp:lastPrinted>
  <dcterms:created xsi:type="dcterms:W3CDTF">2023-08-28T11:49:41Z</dcterms:created>
  <dcterms:modified xsi:type="dcterms:W3CDTF">2026-01-27T09:36:07Z</dcterms:modified>
</cp:coreProperties>
</file>