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09252\Desktop\Svivaldybių ITVP\Utenos regiono\"/>
    </mc:Choice>
  </mc:AlternateContent>
  <bookViews>
    <workbookView xWindow="0" yWindow="0" windowWidth="12720" windowHeight="9675"/>
  </bookViews>
  <sheets>
    <sheet name="2021-12-31" sheetId="2" r:id="rId1"/>
  </sheets>
  <definedNames>
    <definedName name="_xlnm._FilterDatabase" localSheetId="0" hidden="1">'2021-12-31'!$C$1:$C$206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0" i="2" l="1"/>
  <c r="G98" i="2"/>
  <c r="G118" i="2"/>
  <c r="Q170" i="2" l="1"/>
  <c r="P170" i="2"/>
  <c r="Q169" i="2"/>
  <c r="P169" i="2"/>
  <c r="G185" i="2" l="1"/>
  <c r="N191" i="2" l="1"/>
  <c r="M191" i="2"/>
  <c r="N169" i="2"/>
  <c r="M169" i="2"/>
  <c r="M168" i="2"/>
  <c r="N168" i="2"/>
  <c r="L142" i="2"/>
  <c r="L126" i="2"/>
  <c r="L92" i="2"/>
  <c r="L90" i="2"/>
  <c r="L72" i="2"/>
  <c r="L63" i="2"/>
  <c r="L60" i="2" l="1"/>
  <c r="M182" i="2" l="1"/>
  <c r="N182" i="2"/>
  <c r="P182" i="2"/>
  <c r="Q182" i="2"/>
  <c r="N110" i="2" l="1"/>
  <c r="Q110" i="2"/>
  <c r="M110" i="2"/>
  <c r="Q120" i="2"/>
  <c r="P120" i="2"/>
  <c r="N120" i="2"/>
  <c r="M120" i="2"/>
  <c r="O149" i="2"/>
  <c r="L149" i="2"/>
  <c r="L147" i="2"/>
  <c r="L146" i="2"/>
  <c r="L145" i="2"/>
  <c r="O144" i="2"/>
  <c r="L144" i="2"/>
  <c r="O143" i="2"/>
  <c r="L143" i="2"/>
  <c r="L140" i="2"/>
  <c r="L139" i="2"/>
  <c r="O137" i="2"/>
  <c r="L137" i="2"/>
  <c r="L134" i="2"/>
  <c r="L133" i="2"/>
  <c r="O132" i="2"/>
  <c r="L132" i="2"/>
  <c r="O131" i="2"/>
  <c r="L127" i="2"/>
  <c r="L124" i="2"/>
  <c r="O92" i="2"/>
  <c r="L89" i="2"/>
  <c r="O68" i="2"/>
  <c r="L68" i="2"/>
  <c r="O64" i="2"/>
  <c r="O60" i="2"/>
  <c r="L67" i="2"/>
  <c r="L66" i="2"/>
  <c r="L64" i="2"/>
  <c r="L62" i="2"/>
  <c r="N171" i="2"/>
  <c r="Q171" i="2"/>
  <c r="O170" i="2"/>
  <c r="L170" i="2"/>
  <c r="O169" i="2"/>
  <c r="L169" i="2"/>
  <c r="P168" i="2"/>
  <c r="Q168" i="2"/>
  <c r="O176" i="2" l="1"/>
  <c r="O191" i="2"/>
  <c r="O199" i="2"/>
  <c r="L191" i="2"/>
  <c r="O198" i="2"/>
  <c r="L198" i="2"/>
  <c r="O197" i="2"/>
  <c r="L197" i="2"/>
  <c r="M165" i="2"/>
  <c r="N165" i="2"/>
  <c r="N151" i="2" s="1"/>
  <c r="N150" i="2" s="1"/>
  <c r="Q165" i="2"/>
  <c r="Q151" i="2" s="1"/>
  <c r="Q150" i="2" s="1"/>
  <c r="P165" i="2"/>
  <c r="L189" i="2" l="1"/>
  <c r="L190" i="2"/>
  <c r="L182" i="2" l="1"/>
  <c r="L199" i="2"/>
  <c r="O190" i="2"/>
  <c r="O189" i="2"/>
  <c r="O182" i="2" s="1"/>
  <c r="O181" i="2"/>
  <c r="L181" i="2"/>
  <c r="O180" i="2"/>
  <c r="L180" i="2"/>
  <c r="O179" i="2"/>
  <c r="L179" i="2"/>
  <c r="O178" i="2"/>
  <c r="L178" i="2"/>
  <c r="O177" i="2"/>
  <c r="L177" i="2"/>
  <c r="L176" i="2"/>
  <c r="O175" i="2"/>
  <c r="L175" i="2"/>
  <c r="L174" i="2"/>
  <c r="O173" i="2"/>
  <c r="L173" i="2"/>
  <c r="O172" i="2"/>
  <c r="L172" i="2"/>
  <c r="P171" i="2"/>
  <c r="P151" i="2" s="1"/>
  <c r="P150" i="2" s="1"/>
  <c r="M171" i="2"/>
  <c r="L168" i="2"/>
  <c r="O165" i="2"/>
  <c r="L165" i="2"/>
  <c r="O148" i="2"/>
  <c r="O147" i="2"/>
  <c r="O146" i="2"/>
  <c r="O145" i="2"/>
  <c r="L120" i="2"/>
  <c r="L131" i="2"/>
  <c r="O129" i="2"/>
  <c r="L129" i="2"/>
  <c r="Q118" i="2"/>
  <c r="P118" i="2"/>
  <c r="O118" i="2"/>
  <c r="N118" i="2"/>
  <c r="M118" i="2"/>
  <c r="L118" i="2"/>
  <c r="Q115" i="2"/>
  <c r="P115" i="2"/>
  <c r="O115" i="2"/>
  <c r="N115" i="2"/>
  <c r="M115" i="2"/>
  <c r="L115" i="2"/>
  <c r="P110" i="2"/>
  <c r="P97" i="2" s="1"/>
  <c r="O94" i="2"/>
  <c r="O84" i="2" s="1"/>
  <c r="L94" i="2"/>
  <c r="L84" i="2" s="1"/>
  <c r="O93" i="2"/>
  <c r="L93" i="2"/>
  <c r="O91" i="2"/>
  <c r="L91" i="2"/>
  <c r="O90" i="2"/>
  <c r="Q87" i="2"/>
  <c r="P87" i="2"/>
  <c r="N87" i="2"/>
  <c r="M87" i="2"/>
  <c r="Q84" i="2"/>
  <c r="P84" i="2"/>
  <c r="N84" i="2"/>
  <c r="M84" i="2"/>
  <c r="Q83" i="2"/>
  <c r="P83" i="2"/>
  <c r="P76" i="2" s="1"/>
  <c r="O83" i="2"/>
  <c r="N83" i="2"/>
  <c r="M83" i="2"/>
  <c r="M76" i="2" s="1"/>
  <c r="L83" i="2"/>
  <c r="O73" i="2"/>
  <c r="O70" i="2"/>
  <c r="L70" i="2"/>
  <c r="L50" i="2" s="1"/>
  <c r="O69" i="2"/>
  <c r="L69" i="2"/>
  <c r="L55" i="2" s="1"/>
  <c r="O67" i="2"/>
  <c r="Q55" i="2"/>
  <c r="P55" i="2"/>
  <c r="N55" i="2"/>
  <c r="M55" i="2"/>
  <c r="Q53" i="2"/>
  <c r="P53" i="2"/>
  <c r="O53" i="2"/>
  <c r="N53" i="2"/>
  <c r="M53" i="2"/>
  <c r="L53" i="2"/>
  <c r="G52" i="2"/>
  <c r="G51" i="2"/>
  <c r="G43" i="2" s="1"/>
  <c r="Q50" i="2"/>
  <c r="Q41" i="2" s="1"/>
  <c r="P50" i="2"/>
  <c r="P41" i="2" s="1"/>
  <c r="N50" i="2"/>
  <c r="M50" i="2"/>
  <c r="G50" i="2"/>
  <c r="G42" i="2" s="1"/>
  <c r="G45" i="2"/>
  <c r="G44" i="2"/>
  <c r="Q76" i="2" l="1"/>
  <c r="M41" i="2"/>
  <c r="L171" i="2"/>
  <c r="L151" i="2" s="1"/>
  <c r="L150" i="2" s="1"/>
  <c r="M151" i="2"/>
  <c r="M150" i="2" s="1"/>
  <c r="N41" i="2"/>
  <c r="O168" i="2"/>
  <c r="L87" i="2"/>
  <c r="L76" i="2" s="1"/>
  <c r="Q97" i="2"/>
  <c r="O110" i="2"/>
  <c r="N97" i="2"/>
  <c r="M97" i="2"/>
  <c r="N76" i="2"/>
  <c r="L41" i="2"/>
  <c r="O120" i="2"/>
  <c r="O55" i="2"/>
  <c r="L110" i="2"/>
  <c r="L97" i="2" s="1"/>
  <c r="O50" i="2"/>
  <c r="O87" i="2"/>
  <c r="O76" i="2" s="1"/>
  <c r="O171" i="2"/>
  <c r="O151" i="2" s="1"/>
  <c r="O150" i="2" s="1"/>
  <c r="O41" i="2" l="1"/>
  <c r="O97" i="2"/>
</calcChain>
</file>

<file path=xl/sharedStrings.xml><?xml version="1.0" encoding="utf-8"?>
<sst xmlns="http://schemas.openxmlformats.org/spreadsheetml/2006/main" count="795" uniqueCount="579">
  <si>
    <t>Integruotų teritorijų vystymo programų 
rengimo ir įgyvendinimo gairių 4 priedas</t>
  </si>
  <si>
    <t xml:space="preserve">UTENOS REGIONO INTEGRUOTOS TERITORIJŲ VYSTYMO PROGRAMOS </t>
  </si>
  <si>
    <t>(įrašomas programos pavadinimas)</t>
  </si>
  <si>
    <t xml:space="preserve">patvirtinta 2015 m. rugsėjo 14 d. įsakymu Nr. 1V-722 </t>
  </si>
  <si>
    <t>(įrašoma programos parengimo data, registracijos numeris)</t>
  </si>
  <si>
    <t>1 lentelė. Programos SSGG lentelėje nurodytų veiksnių pokyčių įvertinimas</t>
  </si>
  <si>
    <t>Veiksniai*</t>
  </si>
  <si>
    <t>Veiksnių pokyčių vertinimas**</t>
  </si>
  <si>
    <t>Stiprybės</t>
  </si>
  <si>
    <t>1. Kvalifikuota darbo jėga ir santykinai aukštas vidutinis darbo užmokestis Visagino savivaldybėje</t>
  </si>
  <si>
    <t>2. Patrauklios gyvenamosios aplinkos sąlygos</t>
  </si>
  <si>
    <t>Silpnybės</t>
  </si>
  <si>
    <t>1. Darbo jėgos pasiūlos struktūrinis neatitikimas darbo rinkos poreikiams Visagino savivaldybėje</t>
  </si>
  <si>
    <t>Ir toliau išlieka aukštos kvalifikacijos, tačiau rinkos poreikių neatitinkanti, darbo jėgos pasiūla.</t>
  </si>
  <si>
    <t>2. Mažas ekonominis aktyvumas</t>
  </si>
  <si>
    <t>3. Darbuotojų skaičiaus Visagine veikiančiose įmonėse sumažėjimas</t>
  </si>
  <si>
    <t>4. Ekonomikos našumas yra mažesnis negu šalies vidurkis</t>
  </si>
  <si>
    <t>5. Spartus gyventojų skaičiaus mažėjimas ir senėjimas</t>
  </si>
  <si>
    <t xml:space="preserve">Gyventojų skaičius regione nuo 2014 m. regione ir toliau mažėja, jau sumažėjo 12 tūkst., o per ataskaitinį laikotarpį - virš 2 tūkst. Medianinis gyventojų amžius (Lietuvoje-44; Utenos apskrityje-50) labai skiriasi nuo šio rodiklio Lietuvoje, kas rodo, kad ir toliau Utenos regiono visuomenė sensta greičiau už Lietuvos vidurkį. </t>
  </si>
  <si>
    <t>6. Žemas energetinis efektyvumas Visagino savivaldybėje</t>
  </si>
  <si>
    <t>Santykinai didelė aplinkos tarša ir neefektyvus šilumos ūkis (įskaitant energetiškai neefektyvius pastatus) lemia, kad Visagino savivaldybė pasižymi santykinai didele CO2 emisija. Šis veiksnys vertinamu laikotarpiu menkai keitėsi. Tai įtakojo, kad gal lėtai vyksta pastatų energetinio efektyvumo atnaujinimas bei, nors ir buvo galimybė, tačiau nebuvo įsigytos nekenksmingos aplinkai viešojo transporto priemonės, pasinaudojant ES parama.</t>
  </si>
  <si>
    <t>Galimybės</t>
  </si>
  <si>
    <t>1. Miestų teritorijų (kaip gyvenamosios vietos) patrauklumo didėjimas aplinkinių regionų ir kaimo gyvenamųjų vietovių gyventojams</t>
  </si>
  <si>
    <t xml:space="preserve">Mažėjant darbo jėgos poreikiui žemės ūkyje, didėjant nuotolinio darbo galimybėms, didėja mažų ir vidutinių miestų, kaip gyvenamosios vietos, patrauklumas.  Miesto gyventojų dalis nuo 2014 m. Utenos regione padidėjo 1,5 proc. Naujų gyventojų su šeimomis pritraukimas į miestus skatinamas kuriant patrauklias sąlygas (optimalių gyvenimo, darbo ir poilsio sąlygas miestiečiams sudarymas, užtikrinant jų gyvenamosios aplinkos kokybę), darnaus judumo sistemų vystymas (sudarant sąlygas pasiekti už miesto ribų esančias darbo vietas), tobulinant socialines-ekonomines ir rekreacines tikslinių teritorijų veiklas, tenkinant žmonių mobilumo reikmes (didinamas darbo vietų, išsilavinimo ir laisvalaikio prieinamumas) ir užtikrinant geresnę gyvenimo kokybę. </t>
  </si>
  <si>
    <t>2. Šalies ir ES valstybių narių gyventojų pajamos toliau didės, sudarys paklausą naujoms rekreacijos, sveikatos, socialinėms ar kūrybinėms paslaugoms</t>
  </si>
  <si>
    <t xml:space="preserve">3. Auganti lietuviškų prekių paklausa užsienio rinkose </t>
  </si>
  <si>
    <t>Grėsmės</t>
  </si>
  <si>
    <t>1. Dėl blogėjančios demografinės padėties, didžiųjų šalies miestų trauka, skatinanti jaunų gyventojų išvykimą, didės</t>
  </si>
  <si>
    <t>2. „Žaliosios“ energetikos produktų paklausos augimas ir šio sektoriaus technologinė plėtra</t>
  </si>
  <si>
    <t>3. Mažų kainų būstą Visagine įsigyjant socialinės rizikos asmenims iš didesnių miestų, formuosis socialinės rizikos židiniai</t>
  </si>
  <si>
    <t>4. Išorinių investicijų tikslinių teritorijų vystymui sulėtėjimas</t>
  </si>
  <si>
    <t>* Nurodomos programos  SSGG lentelėje nustatytos ir programos įgyvendinimo metu naujai paaiškėjusios stiprybės, silpnybės (problemos), galimybės ir grėsmės;</t>
  </si>
  <si>
    <r>
      <t>** Įvertinami veiksnių pokyčiai per ataskaitinius metus ir per laikotarpį nuo programos įgyvendinimo pradžios (nurodoma, ar pasikeitė programoje identifikuotos stiprybės, silpnybės, galimybės ir grėsmės, ar atsirado naujų, programoje nevertintų</t>
    </r>
    <r>
      <rPr>
        <i/>
        <sz val="9"/>
        <color rgb="FFFF0000"/>
        <rFont val="Times New Roman"/>
        <family val="1"/>
        <charset val="186"/>
      </rPr>
      <t>,</t>
    </r>
    <r>
      <rPr>
        <i/>
        <sz val="9"/>
        <color theme="1"/>
        <rFont val="Times New Roman"/>
        <family val="1"/>
      </rPr>
      <t>tikslinės teritorijos vystymui svarbių veiksnių).</t>
    </r>
  </si>
  <si>
    <t>2 lentelė. Programos įgyvendinimo pažanga nuo programos įgyvendinimo pradžios</t>
  </si>
  <si>
    <t>Nr.</t>
  </si>
  <si>
    <t>Tikslo / uždavinio / priemonės / veiksmo pavadinimai*</t>
  </si>
  <si>
    <t>Programos įgyvendinimo rodikliai**</t>
  </si>
  <si>
    <t>Programos įgyvendinimo veiksmai</t>
  </si>
  <si>
    <t>Priemonei / veiksmui įgyvendinti programoje numatytas lėšų poreikis (Eur)</t>
  </si>
  <si>
    <t>Priemonei / veiksmui įgyvendinti panaudotos lėšos   (Eur)</t>
  </si>
  <si>
    <t>Papildoma informacija, paaiškinimai</t>
  </si>
  <si>
    <t>Kodas</t>
  </si>
  <si>
    <t>Pavadinimas, mato vnt.</t>
  </si>
  <si>
    <t>Suplanuota 2023 m. pasiekti  reikšmė***</t>
  </si>
  <si>
    <t xml:space="preserve">Suplanuota iki ataskaitinių metų pabaigos pasiekti reikšmė**** </t>
  </si>
  <si>
    <t>Pasiekta  reikšmė</t>
  </si>
  <si>
    <t>Programoje suplanuota veiksmo pradžia</t>
  </si>
  <si>
    <t>Programoje suplanuota veiksmo pabaiga</t>
  </si>
  <si>
    <t>Veiksmo įgyvendinimo būklė*****</t>
  </si>
  <si>
    <t>Veiksmą atitinkančio projekto Nr.******</t>
  </si>
  <si>
    <t xml:space="preserve">Iš viso </t>
  </si>
  <si>
    <t>Planuojamas skirti finansavimas (iš valstybės biudžeto, ES fondų ir kitos tarptautinės finansinės paramos lėšų)</t>
  </si>
  <si>
    <t>Planuojamos skirti veiksmo vykdytojo  ir partnerio (-ių) lėšos</t>
  </si>
  <si>
    <r>
      <t>Iš viso</t>
    </r>
    <r>
      <rPr>
        <b/>
        <sz val="9"/>
        <color rgb="FFFF0000"/>
        <rFont val="Times New Roman"/>
        <family val="1"/>
      </rPr>
      <t>:</t>
    </r>
    <r>
      <rPr>
        <b/>
        <sz val="9"/>
        <rFont val="Times New Roman"/>
        <family val="1"/>
      </rPr>
      <t xml:space="preserve"> </t>
    </r>
  </si>
  <si>
    <t>Išmokėtas finansavimas (iš valstybės biudžeto, ES fondų ir kitos tarptautinės finansinės paramos lėšų)</t>
  </si>
  <si>
    <t>Išmokėtos veiksmo vykdytojo  ir partnerio (-ių) lėšos</t>
  </si>
  <si>
    <t>1.</t>
  </si>
  <si>
    <t>Tikslas: Padidinti  ekonominį aktyvumą Utenos regione</t>
  </si>
  <si>
    <t>1-E-1</t>
  </si>
  <si>
    <t>Efekto vertinimo kriterijus:  Darbuotojų skaičius veikiančiose įmonėse Utenos regione</t>
  </si>
  <si>
    <t>1.1.</t>
  </si>
  <si>
    <t>Uždavinys: pagerinti sąlygas smulkiajam, bendruomeniniam ir socialiniam verslui</t>
  </si>
  <si>
    <t>1-R-1</t>
  </si>
  <si>
    <t>Rezultato vertinimo kriterijus: Naujų įmonių steigimosi sparta Utenos regione (per trejus metus įregistruotų įmonių skaičius, tenkantis vienam tūkstančiui gyventojų)</t>
  </si>
  <si>
    <t>Lietuvos statistikos departamento Oficialiosios statistikos portalo duomenys apie per trejus metus įregistruotas mažas ir vidutines įmones (2018-2020 m., vnt.) ir nuolatinių gyventojų skaičius metų pradžioje (2020 m., asmenys)</t>
  </si>
  <si>
    <t>1.1-P-1</t>
  </si>
  <si>
    <t>Produkto vertinimo kriterijus: Sukurtos arba atnaujintos atviros erdvės miestų vietovėse, m2</t>
  </si>
  <si>
    <t>Nurodyta pasiekta rodiklio reikšmė įgyvendinus 1.1.10v, 1.1.6v, 1.1.2v ir 1.1.3v veiksmus</t>
  </si>
  <si>
    <t>1.1-P-2</t>
  </si>
  <si>
    <t>Produkto vertinimo kriterijus: Pastatyti arba atnaujinti viešieji arba komerciniai pastatai miestų vietovėse, m2</t>
  </si>
  <si>
    <t>1.1-P-3</t>
  </si>
  <si>
    <t>Produkto vertinimo kriterijus: Bendras rekonstruotų arba atnaujintų kelių ilgis, km</t>
  </si>
  <si>
    <t>Pastaba. 1.1.9v. rodiklis pagal sutartį bus pasiektas 2021 m.</t>
  </si>
  <si>
    <t>1.1-P-4</t>
  </si>
  <si>
    <t>Produkto vertinimo kriterijus: Naujai įrengti ar įsigyti socialiniai būstai, skaičius</t>
  </si>
  <si>
    <t>1.1.4v dar įgyvendinamas, nurodytas jau pasiektas rodiklis</t>
  </si>
  <si>
    <t>1.1-P-5</t>
  </si>
  <si>
    <t>Produkto vertinimo kriterijus: Modernizuoti kultūros infrastruktūros objektai, vnt.</t>
  </si>
  <si>
    <t>Nurodyta pasiekta rodiklio reikšmė įgyvendinus 1.1.11v veiksmą</t>
  </si>
  <si>
    <t>1.1-P-6</t>
  </si>
  <si>
    <t>Produkto vertinimo kriterijus: Bendras naujai nutiestų kelių ilgis, km</t>
  </si>
  <si>
    <t xml:space="preserve">Nurodyta pasiekta rodiklio reikšmė įgyvendinus 1.1.5v veiksmą </t>
  </si>
  <si>
    <t>1.1-P-7</t>
  </si>
  <si>
    <t>Produkto vertinimo kriterijus: Vietos vienetų investicijos tvarkomoje teritorijoje ir (ar) su projektu susijusioje teritorijoje, Eur</t>
  </si>
  <si>
    <t>1.1-P-8</t>
  </si>
  <si>
    <t>Produkto vertinimo kriterijus: Naujos darbo vietos tvarkomoje teritorijoje ir (ar) su projektu susijusioje teritorijoje, skaičius</t>
  </si>
  <si>
    <t>1.1.1.1.</t>
  </si>
  <si>
    <t xml:space="preserve">Priemonė: Modernizuoti tikslinių teritorijų viešąsias erdves, stiprinant traukos centrus, skatinant naujos ekonominės veiklos atsiradimą (Anykščių miesto viešųjų erdvių sistemos pertvarkymas (I ir II etapai);  bendruomenės aktyvaus laisvalaikio infrastruktūros įrengimas Anykščių mieste; Molėtų miesto Ąžuolų ir Kreivosios g. teritorijų išnaudojimas įrengiant universalią daugiafunkcę aikštę; Molėtų miesto centrinės dalies kompleksinis sutvarkymas (II etapas); prekybos ir paslaugų pasažo įrengimas D. Bukonto g. Zarasų mieste; Zarasų miesto viešųjų erdvių kompleksinis sutvarkymas teritorijoje tarp Dariaus ir Girėno g. bei Šiaulių g. ir dviejuose daugiabučių kiemuose P. Širvio g.; Ignalinos rajono savivaldybės viešosios bibliotekos infrastruktūros pritaikymas vietos bendruomenės poreikiams; </t>
  </si>
  <si>
    <t>Produkto vertinimo kriterijus: Sukurtos arba atnaujintos 
atviros erdvės miestų vietovėse – m2</t>
  </si>
  <si>
    <r>
      <rPr>
        <sz val="9"/>
        <rFont val="Times New Roman"/>
        <family val="1"/>
      </rPr>
      <t xml:space="preserve">Nurodyta pasiekta rodiklio reikšmė įgyvendinus 1.1.2.v, 1.1.3v, 1.1.6v, 1.1.10v veiksmus  </t>
    </r>
    <r>
      <rPr>
        <i/>
        <sz val="9"/>
        <rFont val="Times New Roman"/>
        <family val="1"/>
      </rPr>
      <t xml:space="preserve">                                      </t>
    </r>
  </si>
  <si>
    <t>Produkto vertinimo kriterijus: Pastatyti arba atnaujinti viešieji arba komerciniai pastatai miestų vietovėse –   m2</t>
  </si>
  <si>
    <t>Produkto vertinimo kriterijus: Modernizuoti kultūros infrastruktūros objektai – vnt.</t>
  </si>
  <si>
    <t>1.1.1.2.</t>
  </si>
  <si>
    <t>Priemonė: Padidinti gyvenamųjų rajonų aplinkos patrauklumą (socialinio būsto fondo plėtra Ignalinos rajono savivaldybėje;  Anykščių miesto viešųjų erdvių sistemos pertvarkymas (III etapas))</t>
  </si>
  <si>
    <t xml:space="preserve">Produkto vertinimo kriterijus: Naujai įrengti ar įsigyti socialiniai būstai, skaičius </t>
  </si>
  <si>
    <t>1.1.1.3.</t>
  </si>
  <si>
    <t>Priemonė: Susisiekimo komunikacijų sutvarkymas prisidedant prie miesto patrauklumo gyventojams ir verslui (gatvės Ignalinos miesto rekreacinėje zonoje tarp Gavio ežero ir Turistų g. įrengimas;  Zarasų g. rekonstrukcija Zarasų mieste; verslui svarbios inžinerinės infrastruktūros sukūrimas Molėtų miesto apleistose teritorijose Melioratorių g. 20 ir 18C (sklypų sutvarkymas).</t>
  </si>
  <si>
    <t>Produkto vertinimo kriterijus: Bendras rekonstruotų arba atnaujintų kelių ilgis –km</t>
  </si>
  <si>
    <t xml:space="preserve">1.1-P-6 </t>
  </si>
  <si>
    <t>Produkto vertinimo kriterijus: Bendras naujai nutiestų kelių ilgis – km</t>
  </si>
  <si>
    <t>Produkto vertinimo kriterijus: „Vietos vienetų investicijos tvarkomoje teritorijoje ir (ar) su projektu susijusioje teritorijoje“ (rodiklio kodas R. N. 921) – Eur</t>
  </si>
  <si>
    <t>Produkto vertinimo kriterijus: „Naujos darbo vietos tvarkomoje teritorijoje ir (ar) su projektu susijusioje teritorijoje“ (rodiklio kodas R. N. 922) –  darbo vietų</t>
  </si>
  <si>
    <t>Produkto vertinimo kriterijus: „Sukurtos arba atnaujintos atviros erdvės miestų vietovėse“ (rodiklio kodas P.B. 238) –  kv. m</t>
  </si>
  <si>
    <t xml:space="preserve">1.1.1v </t>
  </si>
  <si>
    <t>Veiksmas: Anykščių miesto viešųjų erdvių sistemos pertvarkymas (I etapas) (apleistos teritorijos ir pastatų Tilto g. konversija, sukuriant vietinių produktų prekyvietę, socialinio ir bendruomeninio verslo ir paslaugų klasterio infrastruktūrą, autobusų stoties prieigų viešųjų erdvių sutvarkymas ir turizmo informacijos centro reikmėms naudojamo buvusio prekybos paviljono pritaikymas vietos bendruomenės ir lankytojų aptarnavimui)</t>
  </si>
  <si>
    <t>Produkto vertinimo kriterijus:  Sukurtos arba atnaujintos atviros erdvės miestų vietovėse, m2</t>
  </si>
  <si>
    <t>Įgyvendinamas</t>
  </si>
  <si>
    <t>07.1.1-CPVA-R-905-91-0010</t>
  </si>
  <si>
    <t xml:space="preserve">1.1.2v </t>
  </si>
  <si>
    <t>Baigtas įgyvendinti</t>
  </si>
  <si>
    <t>07.1.1-CPVA-R-905-91-0005</t>
  </si>
  <si>
    <t xml:space="preserve">
Projektas baigtas įgyvendinti, galutinė projekto ataskaita patvirtinta 2020-06-30. Planuotas produkto vertinimo kriterijus (1.1-P-1), prisidedantis prie bendro Utenos regionui priskirto 1.1. uždavinio ir  1.1.1.1. priemonės produkto vertinimo kriterijaus, pasiektas visa apimtimi.</t>
  </si>
  <si>
    <t xml:space="preserve">1.1.3v </t>
  </si>
  <si>
    <t>Veiksmas: bendruomeninės aktyvaus laisvalaikio infrastruktūros įrengimas Anykščių mieste (sutvarkant apleistą teritoriją bei įrengiant aktyvaus poilsio ir laisvalaikio infrastruktūrą (pėsčiųjų ir dviračių takai, lauko treniruokliai, vaikų žaidimo aikštelės ir kiti mažosios architektūros elementai) šalia baseino „Bangenis“. Įrengiant universalią krepšinio ir tinklinio aikštelę, lauko gimnastikos ir treniruoklių įrenginius šalia A. Vienuolio progimnazijos. Riedlenčių, riedučių ir BMX dviračių trasų, vaikų žaidimo kompleksų ir kitos mažosios architektūros elementų įrengimas Anykščių miesto parke)</t>
  </si>
  <si>
    <t>07.1.1-CPVA-R-905-91-0004</t>
  </si>
  <si>
    <t xml:space="preserve">
Projektas baigtas įgyvendinti, galutinė projekto ataskaita patvirtinta 2019-04-09. Planuotas produkto vertinimo kriterijus (1.1-P-1), prisidedantis prie bendro Utenos regionui priskirto 1.1. uždavinio  ir 1.1.1.1. priemonės produkto vertinimo kriterijaus, pasiektas be esminių pasikeitimų.
</t>
  </si>
  <si>
    <t xml:space="preserve">1.1.4v  </t>
  </si>
  <si>
    <t>Veiksmas: Socialinio būsto fondo plėtra Ignalinos rajono savivaldybėje</t>
  </si>
  <si>
    <t>08.1.2-CPVA-R-408-91-0004</t>
  </si>
  <si>
    <t xml:space="preserve">1.1.5v  </t>
  </si>
  <si>
    <t>Veiksmas: Ignalinos miesto rekreacinėje zonoje tarp Gavio ežero ir Turistų g. įrengimas</t>
  </si>
  <si>
    <t>Produkto vertinimo kriterijus: Bendras naujai nutiestų kelių ilgis (km)</t>
  </si>
  <si>
    <t>06.2.1-TID-R-511-91-0006</t>
  </si>
  <si>
    <t>1.1.6v</t>
  </si>
  <si>
    <t xml:space="preserve">Veiksmas: Molėtų miesto Ąžuolų ir Kreivosios g. teritorijų išnaudojimas įrengiant universalią daugiafunkcę aikštę </t>
  </si>
  <si>
    <t>Produkto vertinimo kriterijus:Sukurtos arba atnaujintos atviros erdvės miestų vietovėse, m2</t>
  </si>
  <si>
    <t>07.1.1-CPVA-R-905-91-0001</t>
  </si>
  <si>
    <t>Rodiklio pasiekimo duomenys ir SFMIS. Stebėsenos rodiklio pokytis atsirado dėl pasikeitusio 2014–2020 metų Europos Sąjungos fondų investicijų veiksmų programos prioritetų įgyvendinimo priemonių įgyvendinimo plano ir nacionalinių stebėsenos rodiklių skaičiavimo aprašo (toliau – aprašas). Paraiškos teikimo momentu galiojusios aprašo redakcijos (nuo 2016-07-19 iki 2017-01-06) metu  visuomeninės paskirties sklypas, kurio unikalus numeris 4400-1591-7023 buvo  įtrauktas į rodiklio skaičiavimą (18839 kv.m.), tačiau pagal  galiojantį aprašą  minėtas sklypas negali būti skaičiuojamas į rodiklį dėl apraše nustatytų apribojimų.  Projekto veiklų apimčiai rodiklio nepasiekimas neturi įtakos projekto apimčiai, kadangi visos veiklos numatytos projekto sutartyje  įvykdytos 100 procentų.</t>
  </si>
  <si>
    <t>1.1.7v</t>
  </si>
  <si>
    <t>Veiksmas: Molėtų miesto centrinės dalies kompleksinis sutvarkymas (II etapas)</t>
  </si>
  <si>
    <t>07.1.1-CPVA-R-905-91-0013</t>
  </si>
  <si>
    <t>Projektas vykdomas(rangos darbai pilnai užbaigti, laukiama projekto patikros).</t>
  </si>
  <si>
    <t>1.1.8v</t>
  </si>
  <si>
    <t>Veiksmas: Prekybos ir paslaugų pasažo įrengimas D. Bukonto g. Zarasų mieste</t>
  </si>
  <si>
    <t>07.1.1-CPVA-R-905-91-0008</t>
  </si>
  <si>
    <t>1.1.9v</t>
  </si>
  <si>
    <t>Veiksmas: Zarasų g. rekonstrukcija Zarasų mieste</t>
  </si>
  <si>
    <t>06.2.1-TID-R-511-91-0008</t>
  </si>
  <si>
    <t>1.1.10v</t>
  </si>
  <si>
    <t>Veiksmas: Zarasų miesto viešųjų erdvių kompleksinis sutvarkymas teritorijoje tarp Dariaus ir Girėno g. bei Šiaulių g. ir dviejuose daugiabučių kiemuose P. Širvio g.</t>
  </si>
  <si>
    <t>07.1.1-CPVA-R-905-91-0009</t>
  </si>
  <si>
    <t xml:space="preserve">1.1.11v  </t>
  </si>
  <si>
    <t>Veiksmas: Ignalinos rajono savivaldybės viešosios bibliotekos infrastruktūros pritaikymas vietos bendruomenės poreikiams</t>
  </si>
  <si>
    <t>07.1.1-CPVA-R-305-91-0001</t>
  </si>
  <si>
    <t xml:space="preserve">1.1.12v </t>
  </si>
  <si>
    <t>Veiksmas: Anykščių miesto viešųjų erdvių sistemos pertvarkymas (III etapas) (kvartalinė renovacija, kompleksinis daugiabučių gyvenamųjų namų kvartalų kiemų – želdinių, dangų, mažosios architektūros elementų sutvarkymas)</t>
  </si>
  <si>
    <r>
      <rPr>
        <b/>
        <sz val="9"/>
        <rFont val="Times New Roman"/>
        <family val="1"/>
      </rPr>
      <t>Produkto vertinimo kriterijus:</t>
    </r>
    <r>
      <rPr>
        <sz val="9"/>
        <rFont val="Times New Roman"/>
        <family val="1"/>
      </rPr>
      <t xml:space="preserve"> Sukurtos arba atnaujintos atviros erdvės miestų vietovėse, m2</t>
    </r>
  </si>
  <si>
    <t>07.1.1-CPVA-R-905-91-0018</t>
  </si>
  <si>
    <t>1.1.13v</t>
  </si>
  <si>
    <t xml:space="preserve">Veiksmas: Verslui svarbios inžinerinės infrastruktūros sukūrimas Molėtų miesto apleistose teritorijose Melioratorių g. 20 ir 18C </t>
  </si>
  <si>
    <t>07.1.1-CPVA-V-907-02-0004</t>
  </si>
  <si>
    <t>1.2.</t>
  </si>
  <si>
    <t>Uždavinys: sudaryti sąlygas Utenos regiono miestuose veikiančių įmonių produktyvumo augimui</t>
  </si>
  <si>
    <t>1-R-2</t>
  </si>
  <si>
    <t>Rezultato vertinimo kriterijus: Paslaugų įmonių sukuriama pridėtinė vertė, vienam dirbančiajam Utenos regione, tūkst. eurų</t>
  </si>
  <si>
    <t>1.2-P-1</t>
  </si>
  <si>
    <t>1.2-P-2</t>
  </si>
  <si>
    <t>Produkto vertinimo kriterijus: Sutvarkyti, įrengti ir pritaikyti lankymui gamtos ir kultūros paveldo objektai ir teritorijos, vnt.</t>
  </si>
  <si>
    <t>Nurodyta pasiekta rodiklio reikšmė įgyvendinus 1.2.1v veiksmą</t>
  </si>
  <si>
    <t>1.2-P-3</t>
  </si>
  <si>
    <t>Produkto vertinimo kriterijus: Gyventojai, kuriems teikiamos vandens tiekimo paslaugos naujai pastatytais geriamojo vandens tiekimo tinklais (skaičius)</t>
  </si>
  <si>
    <t>1.2.6v dar nebaigtas, tačiau rodikliai jau pasiekti</t>
  </si>
  <si>
    <t>1.2-P-4</t>
  </si>
  <si>
    <t>Produkto vertinimo kriterijus: Gyventojai, kuriems teikiamos paslaugos naujai pastatytais nuotekų surinkimo tinklais (GE)</t>
  </si>
  <si>
    <t>1.2-P-5</t>
  </si>
  <si>
    <t>Produkto vertinimo kriterijus: Gyventojai, kuriems teikiamos nuotekų valymo paslaugos naujai pastatytais ir (arba) rekonstruotais nuotekų valymo įrenginiais</t>
  </si>
  <si>
    <t>1.2-P-6</t>
  </si>
  <si>
    <t xml:space="preserve">Produkto vertinimo kriterijus: Modernizuoti kultūros infrastruktūros objektai, vnt. </t>
  </si>
  <si>
    <t>Pastaba. 1.2.4v veiksmo veiklų įgyvendinimo terminas pratęstas iki 2021-04-30.</t>
  </si>
  <si>
    <t>1.2.1.1.</t>
  </si>
  <si>
    <t>Priemonė: Padidinti kultūros ir paveldo objektų lankomumą ir žinomumą, kompleksiškai sutvarkant ir pritaikant kultūrinei, meninei veiklai (kompleksinis Okuličiūtės dvarelio Anykščiuose sutvarkymas ir pritaikymas kultūrinei, meninei veiklai)</t>
  </si>
  <si>
    <t>Produkto vertinimo kriterijus: Sutvarkyti, įrengti ir pritaikyti lankymui gamtos ir kultūros paveldo objektai ir teritorijos –  vnt.</t>
  </si>
  <si>
    <t>1.2.1v dar nebaigtas, tačiau rodikliai jau pasiekti</t>
  </si>
  <si>
    <t>1.2.1.2.</t>
  </si>
  <si>
    <t>Priemonė: Pagerinti sąlygas veikiančių įmonių produktyvumo augimui, įrengiant ir rekonstruojant vandentiekio tinklus (vandens tiekimo ir nuotekų tvarkymo infrastruktūros plėtra ir rekonstravimas Zarasų rajono savivaldybėje).</t>
  </si>
  <si>
    <t xml:space="preserve">Produkto vertinimo kriterijus: Gyventojai, kuriems teikiamos vandens tiekimo paslaugos naujai pastatytais geriamojo vandens tiekimo tikslais (skaičius) </t>
  </si>
  <si>
    <t xml:space="preserve">Produkto vertinimo kriterijus: Gyventojai, kuriems teikiamos paslaugos naujai pastatytais nuotekų surinkimo tinklais (GE)  </t>
  </si>
  <si>
    <t xml:space="preserve">Produkto vertinimo kriterijus: Gyventojai, kuriems teikiamos nuotekų valymo paslaugos naujai pastatytais ir (arba) rekonstruotais nuotekų valymo įrenginiais </t>
  </si>
  <si>
    <t>1.2.1.3</t>
  </si>
  <si>
    <t>Priemonė: Pagerinti sąlygas veikiančių įmonių produktyvumo augimui, kompleksiškai sutvarkant viešąsias erdves ir renginių infrastruktūrą ( Molėtų miesto centrinės dalies kompleksinis sutvarkymas (I etapas); viešųjų erdvių Zarasų miesto Didžiojoje saloje sutvarkymas; viešųjų erdvių prie Zarasaičio ežero sutvarkymas ir aktyvaus poilsio infrastruktūros įrengimas;  renginių infrastruktūros atnaujinimas Zarasų miesto Didžiojoje saloje)</t>
  </si>
  <si>
    <t>1.2.1v</t>
  </si>
  <si>
    <t>Veiksmas: kompleksinis Okuličiūtės dvarelio Anykščiuose sutvarkymas ir pritaikymas kultūrinei, meninei veiklai (pastato restauravimas ir vidaus erdvių įrengimas)</t>
  </si>
  <si>
    <t xml:space="preserve"> 05.4.1-CPVA-R-302-91-0001</t>
  </si>
  <si>
    <t>1.2.2v</t>
  </si>
  <si>
    <t>Veiksmas: Molėtų miesto centrinės dalies kompleksinis sutvarkymas (I etapas)</t>
  </si>
  <si>
    <t xml:space="preserve"> Įgyvendinamas </t>
  </si>
  <si>
    <t xml:space="preserve">07.1.1-CPVA-R-905-91-0011 </t>
  </si>
  <si>
    <t>1.2.3v</t>
  </si>
  <si>
    <t xml:space="preserve">Veiksmas: Viešųjų erdvių Zarasų miesto Didžiojoje saloje sutvarkymas </t>
  </si>
  <si>
    <t>Nr. 07.1.1-CPVA-R-905-91-0007</t>
  </si>
  <si>
    <t>1.2.4v</t>
  </si>
  <si>
    <t xml:space="preserve">Veiksmas: Renginių infrastruktūros atnaujinimas Zarasų miesto Didžiojoje saloje </t>
  </si>
  <si>
    <t xml:space="preserve">07.1.1-CPVA-R-305-91-0003 </t>
  </si>
  <si>
    <t>1.2.5v</t>
  </si>
  <si>
    <t xml:space="preserve">Veiksmas: Viešųjų erdvių prie Zarasaičio ežero sutvarkymas ir aktyvaus poilsio infrastruktūros įrengimas </t>
  </si>
  <si>
    <t>07.1.1-CPVA-R-905-91-0017</t>
  </si>
  <si>
    <t>1.2.6v</t>
  </si>
  <si>
    <t xml:space="preserve">Veiksmas: Vandens tiekimo ir nuotekų tvarkymo infrastruktūros plėtra ir rekonstravimas Zarasų rajono savivaldybėje </t>
  </si>
  <si>
    <t>05.3.2-APVA-R-014-91-0002</t>
  </si>
  <si>
    <t>1.3.</t>
  </si>
  <si>
    <t xml:space="preserve">Uždavinys: paskatinti gyventojus rinktis gyvenamąją vietą gerą prieigą prie darbo vietų turinčiose teritorijose (pagerinant mobilumo galimybes švytuoklinės migracijos zonose ir sutvarkant gyvenamąją aplinką Utenos regiono miestų centrinėse dalyse) </t>
  </si>
  <si>
    <t>1-R-3</t>
  </si>
  <si>
    <t>Rezultato vertinimo kriterijus: Vienam tūkstančiui gyventojų tenkanti vidaus migracija (neto migracija) Utenos regione, palyginti su šalies vidurkiu, proc.</t>
  </si>
  <si>
    <t>1.3-P-1</t>
  </si>
  <si>
    <t>Nurodyta pasiekta rodiklio reikšmė įgyvendinus 1.3.18v, 1.3.12v,1.3.10v veiksmus</t>
  </si>
  <si>
    <t>1.3-P-2</t>
  </si>
  <si>
    <r>
      <t xml:space="preserve">Nurodyta pasiekta rodiklio reikšmė įgyvendinus 1.3.5v, 1.3.9v, 1.3.1v veiksmą ir </t>
    </r>
    <r>
      <rPr>
        <i/>
        <sz val="9"/>
        <rFont val="Times New Roman"/>
        <family val="1"/>
      </rPr>
      <t>įgyvendinant 1.3.14v</t>
    </r>
  </si>
  <si>
    <t>1.3-P-3</t>
  </si>
  <si>
    <t>Produkto vertinimo kriterijus: Pagal veiksmų programą ERPF lėšomis atnaujintos ikimokyklinio ir priešmokyklinio ugdymo mokyklos</t>
  </si>
  <si>
    <t>1.3-P-4</t>
  </si>
  <si>
    <t>Produkto vertinimo kriterijus: Pagal veiksmų programą ERPF lėšomis atnaujintos bendrojo ugdymo mokyklos</t>
  </si>
  <si>
    <t>1.3-P-5</t>
  </si>
  <si>
    <t>Produkto vertinimo kriterijus: Pagal veiksmų programą ERPF lėšomis atnaujintos neformaliojo ugdymo įstaigos</t>
  </si>
  <si>
    <t>1.3-P-6</t>
  </si>
  <si>
    <t>Produkto vertinimo kriterijus: Įrengtų naujų dviračių ir / ar pėsčiųjų takų ir / ar trasų ilgis, km</t>
  </si>
  <si>
    <t>Nurodyta pasiekta rodiklio reikšmė įgyvendinus 1.3.19v veiksmą</t>
  </si>
  <si>
    <t>1.3-P-7</t>
  </si>
  <si>
    <t>Produkto vertinimo kriterijus: Rekonstruotų dviračių ir / ar pėsčiųjų takų ir / ar trasų ilgis, km</t>
  </si>
  <si>
    <t>Nurodyta pasiekta rodiklio reikšmė įgyvendinus 1.3.15v, 1.3.8v  veiksmus</t>
  </si>
  <si>
    <t>1.3-P-8</t>
  </si>
  <si>
    <t>Produkto vertinimo kriterijus: Lietaus nuotėkio plotas, iš kurio surenkamam paviršiniam (lietaus) vandeniui tvarkyti įrengta ir (ar) rekonstruota infrastruktūra, ha</t>
  </si>
  <si>
    <t>Nurodyta pasiekta rodiklio reikšmė įgyvendinus 1.3.13v veiksmą</t>
  </si>
  <si>
    <t>1.3-P-9</t>
  </si>
  <si>
    <t>Produkto vertinimo kriterijus: Sutvarkytas ir įrengtas kultūros paveldo objektas, vnt.</t>
  </si>
  <si>
    <t>Nurodyta pasiekta rodiklio reikšmė įgyvendinus 1.3.17v veiksmą</t>
  </si>
  <si>
    <t>1.3-P-10</t>
  </si>
  <si>
    <t>Nurodyta pasiekta rodiklio reikšmė įgyvendinus 1.3.1v veiksmą</t>
  </si>
  <si>
    <t>1.3-P-11</t>
  </si>
  <si>
    <t>Nurodyta pasiekta rodiklio reikšmė įgyvendinus 1.3.22v, 1.3.7v veiksmus</t>
  </si>
  <si>
    <t>1.3-P-12</t>
  </si>
  <si>
    <t>Produkto vertinimo kriterijus: Įdiegtos saugų eismą gerinančios ir aplinkosaugos priemonės, vnt.</t>
  </si>
  <si>
    <t>Nurodyta pasiekta rodiklio reikšmė įgyvendinus 1.3.5v, 1.3.14v, 1.3.9v veiksmus</t>
  </si>
  <si>
    <t>1.3.1.1.</t>
  </si>
  <si>
    <t>Priemonė: Darnaus judumo priemonių diegimas ir susisiekimo tarp kuriamų miestų traukos centrų ir gyvenamųjų rajonų gerinimas (susisiekimo sąlygų pagerinimas tarp kuriamų Anykščių miesto traukos centrų bei patogus gyvenamosios aplinkos pasiekiamumo užtikrinimas; gyvenamosios aplinkos pasiekiamumo gerinimas Zarasų mieste rekonstruojant E. Pliaterytės g.;  gyvenamosios aplinkos pasiekiamumo gerinimas Zarasų mieste rekonstruojant K. Donelaičio g.; dviračių ir pėsčiųjų takų tinklo palei Ąžuolų g. iki mokyklų komplekso plėtra didinant atskirų Molėtų miesto teritorijų tarpusavio integraciją;  Molėtų miesto Pastovio g., Siesarties g. ir S. Nėries g. rekonstrukcija; Aušros g. dalies nuo Gedimino g. ir Tauragnų g. sankryžos iki Žaliosios g. Utenoje rekonstrukcija; dviračių ir pėsčiųjų takų infrastruktūros Utenos mieste plėtra, siekiant pagerinti Pramonės rajono pasiekiamumą; pėsčiųjų ir dviračių takų plėtra Griežto ežero pakrantėje nuo Vytauto g. iki Griežto g.)</t>
  </si>
  <si>
    <t>Produkto vertinimo kriterijus: Bendras naujai nutiestų kelių ilgis –  km</t>
  </si>
  <si>
    <t xml:space="preserve">Nurodyta pasiekta rodiklio reikšmė įgyvendinus 1.3.19v veiksmą </t>
  </si>
  <si>
    <t>Produkto vertinimo kriterijus: Rekonstruotų dviračių ir / ar pėsčiųjų takų ir / ar trasų ilgis –  km</t>
  </si>
  <si>
    <t>Nurodyta pasiekta rodiklio reikšmė įgyvendinus 1.3.8v, 1.3.15v veiksmus</t>
  </si>
  <si>
    <r>
      <t xml:space="preserve">Nurodyta pasiekta rodiklio reikšmė įgyvendinus 1.3.5v, 1.3.9v veiksmus ir  </t>
    </r>
    <r>
      <rPr>
        <i/>
        <sz val="9"/>
        <rFont val="Times New Roman"/>
        <family val="1"/>
      </rPr>
      <t xml:space="preserve">1.3.14v dar įgyvendinamo veiksmo pasiektą rodiklį                                                                 </t>
    </r>
  </si>
  <si>
    <t>1.3.1.2.</t>
  </si>
  <si>
    <t>Priemonė: Pagerinti vaikų ir jaunimo ugdymo sąlygas mokyklose, ikimokyklinėse ir neformalaus ugdymosi įstaigose; Anykščių miesto A. Vienuolio progimnazijos modernizavimas; vaikų ir jaunimo neformalaus ugdymosi galimybių plėtra Anykščių kūno kultūros ir sporto centrui priklausančiose A. Vienuolio progimnazijos patalpose; Utenos vaikų lopšelio-darželio „Šaltinėlis“ vidaus patalpų modernizavimas</t>
  </si>
  <si>
    <t>Produkto vertinimo kriterijus: Pagal veiksmų programą ERPF lėšomis atnaujintos ikimokyklinio ir priešmokyklinio ugdymo mokyklos – vnt.</t>
  </si>
  <si>
    <t>Produkto vertinimo kriterijus: Pagal veiksmų programą ERPF lėšomis atnaujintos bendrojo ugdymo mokyklos –  vnt.</t>
  </si>
  <si>
    <t>Produkto vertinimo kriterijus: Pagal veiksmų programą ERPF lėšomis atnaujintos neformaliojo ugdymo įstaigos –  vnt.</t>
  </si>
  <si>
    <t>1.3.1.3.</t>
  </si>
  <si>
    <t>Priemonė: Daugiabučių namų kvartalų teritorijų kompleksinis sutvarkymas (daugiabučių namų kvartalų Ignalinos mieste kompleksinis sutvarkymas; Molėtų miesto J. Janonio g. gyvenamojo kvartalo viešosios infrastruktūros sutvarkymas; Dauniškio daugiabučių namų kvartalo teritorijos sutvarkymas; paviršinių nuotekų tinklų ir jiems priklausančios infrastruktūros rekonstrukcija ir plėtra Utenos mieste)</t>
  </si>
  <si>
    <t xml:space="preserve">Nurodyta pasiekta rodiklio reikšmė įgyvendinus 1.3.4v, 1.3.12v veiksmus                         </t>
  </si>
  <si>
    <t>Produkto vertinimo kriterijus: Lietaus nuotėkio plotas, iš kurio surenkamam paviršiniam (lietaus) vandeniui tvarkyti, įrengta ir (ar) rekonstruota infrastruktūra –  ha</t>
  </si>
  <si>
    <t xml:space="preserve">Nurodyta pasiekta rodiklio reikšmė įgyvendinus 1.3.13v veiksmą                                        </t>
  </si>
  <si>
    <t>1.3.1.4.</t>
  </si>
  <si>
    <t>Priemonė: Kultūros, laisvalaikio ir pramogų infrastruktūros atnaujinimas ir plėtra (Molėtų miesto laisvalaikio ir pramogų infrastruktūros atnaujinimas ir plėtra Labanoro g. 1B, Molėtai; viešosios aktyvaus laisvalaikio infrastruktūros plėtra Molėtų mieste (II etapas);  naujų kultūros paslaugų visuomenės kultūriniams poreikiams tenkinti sukūrimas Utenos meno mokykloje; Zarasų Pauliaus Širvio progimnazijos sporto aikštyno įrengimas;  Zarasų sporto centro erdvių atnaujinimas; Lietuvos etnokosmologijos muziejaus paslaugų plėtros baigiamasis etapas;  Utenos A. ir M. Miškinių viešosios bibliotekos modernizavimas)</t>
  </si>
  <si>
    <t xml:space="preserve">Nurodyta pasiekta rodiklio reikšmė įgyvendinus 1.3.18v, 1.3.10v veiksmus </t>
  </si>
  <si>
    <t xml:space="preserve">Nurodyta pasiekta rodiklio reikšmė įgyvendinus 1.3.7v, 1.3.22v veiksmus                                       </t>
  </si>
  <si>
    <t>Produkto vertinimo kriterijus: Sutvarkyti, įrengti ir pritaikyti lankymui gamtos ir kultūros paveldo objektai ir teritorijos – vnt.</t>
  </si>
  <si>
    <t xml:space="preserve">Nurodyta pasiekta rodiklio reikšmė įgyvendinus 1.3.17v veiksmą </t>
  </si>
  <si>
    <t xml:space="preserve">1.3.1v </t>
  </si>
  <si>
    <t>Veiksmas: susisiekimo sąlygų pagerinimas tarp kuriamų Anykščių miesto traukos centrų bei patogus gyvenamosios aplinkos pasiekiamumo užtikrinimas (planuojamas rekonstruotų arba atnaujintų gatvių ilgis – 1,009 km, naujai nutiestų kelių ilgis – 0,236 km)</t>
  </si>
  <si>
    <r>
      <rPr>
        <b/>
        <sz val="9"/>
        <rFont val="Times New Roman"/>
        <family val="1"/>
      </rPr>
      <t>Produkto vertinimo kriterijus:</t>
    </r>
    <r>
      <rPr>
        <sz val="9"/>
        <rFont val="Times New Roman"/>
        <family val="1"/>
      </rPr>
      <t xml:space="preserve"> Bendras rekonstruotų arba atnaujintų kelių ilgis, km</t>
    </r>
  </si>
  <si>
    <t>06.2.1-TID-R-511-91-0001</t>
  </si>
  <si>
    <t xml:space="preserve">
Projektas Baigtas įgyvendinti, galutinė projekto ataskaita patvirtinta 2019-06-03. Planuoti produkto vertinimo kriterijai (1.3-P-2 ir 1.3-P-10), prisidedantys prie 1.3. uždavinio įgyvendinimo pagal 1.3.1.1. priemonę, pasiekti planuota apimtimi.
</t>
  </si>
  <si>
    <r>
      <rPr>
        <b/>
        <sz val="9"/>
        <rFont val="Times New Roman"/>
        <family val="1"/>
      </rPr>
      <t>Produkto vertinimo kriterijus:</t>
    </r>
    <r>
      <rPr>
        <sz val="9"/>
        <rFont val="Times New Roman"/>
        <family val="1"/>
      </rPr>
      <t xml:space="preserve"> Bendras naujai nutiestų kelių ilgis, km</t>
    </r>
  </si>
  <si>
    <t xml:space="preserve">1.3.2v </t>
  </si>
  <si>
    <t>Veiksmas:Anykščių miesto A. Vienuolio progimnazijos modernizavimas (vidaus erdvių remontas ir aprūpinimas įranga)</t>
  </si>
  <si>
    <r>
      <rPr>
        <b/>
        <sz val="9"/>
        <rFont val="Times New Roman"/>
        <family val="1"/>
      </rPr>
      <t xml:space="preserve">Produkto vertinimo kriterijus: </t>
    </r>
    <r>
      <rPr>
        <sz val="9"/>
        <rFont val="Times New Roman"/>
        <family val="1"/>
      </rPr>
      <t>Pagal veiksmų programą ERPF lėšomis atnaujintos bendrojo ugdymo mokyklos</t>
    </r>
  </si>
  <si>
    <t>09.1.3-CPVA-R-724-91-0002</t>
  </si>
  <si>
    <t xml:space="preserve">1.3.3v </t>
  </si>
  <si>
    <t>Veiksmas: vaikų ir jaunimo neformalaus ugdymosi galimybių plėtra Anykščių kūno kultūros ir sporto centrui priklausančiose A. Vienuolio progimnazijos patalpose (neformaliam švietimui naudojamų vidaus erdvių remontas ir aprūpinimas įranga)</t>
  </si>
  <si>
    <t>09.1.3-CPVA-R-725-91-0001</t>
  </si>
  <si>
    <t>1.3.4v</t>
  </si>
  <si>
    <t>Veiksmas: daugiabučių namų kvartalų Ignalinos mieste kompleksinis sutvarkymas</t>
  </si>
  <si>
    <t>Produkto vertinimo kriterijus: Sukurtos arba atnaujintos atviros erdvės miestų vietovėse (m2)</t>
  </si>
  <si>
    <t>07.1.1-CPVA-R-903-91-0001</t>
  </si>
  <si>
    <t>1.3.5v</t>
  </si>
  <si>
    <t>Veiksmas: Gyvenamosios aplinkos pasiekiamumo gerinimas Zarasų mieste rekonstruojant K. Donelaičio gatvę</t>
  </si>
  <si>
    <t>06.2.1-TID-R-511-91-0003</t>
  </si>
  <si>
    <t>1.3.6v</t>
  </si>
  <si>
    <t>Veiksmas: Gyvenamosios aplinkos pasiekiamumo gerinimas Zarasų mieste rekonstruojant E. Pliaterytės gatvę</t>
  </si>
  <si>
    <t>06.2.1-TID-R-511-91-0007</t>
  </si>
  <si>
    <t>1.3.7v</t>
  </si>
  <si>
    <t xml:space="preserve">Veiksmas: Molėtų miesto laisvalaikio ir pramogų infrastruktūros atnaujinimas ir plėtra Labanoro g. 1B, Molėtai </t>
  </si>
  <si>
    <t>Produkto vertinimo kriterijus:Modernizuoti kultūros infrastruktūros objektai, vnt.</t>
  </si>
  <si>
    <t>07.1.1-CPVA-R-305-91-0002</t>
  </si>
  <si>
    <t>Rodiklio pasiekimo duomenys iš SFMIS</t>
  </si>
  <si>
    <t>1.3.8v</t>
  </si>
  <si>
    <t xml:space="preserve">Veiksmas: Dviračių ir pėsčiųjų takų tinklo palei Ąžuolų g. iki mokyklų komplekso plėtra didinant atskirų Molėtų miesto teritorijų tarpusavio integraciją </t>
  </si>
  <si>
    <t>0,81 km /0,18 km</t>
  </si>
  <si>
    <t xml:space="preserve">04.5.1-TID-R-516-91-0001 </t>
  </si>
  <si>
    <t>1.3.9v</t>
  </si>
  <si>
    <t>Veiksmas: Molėtų miesto Pastovio g., Siesarties g. ir S. Nėries g. rekonstrukcija</t>
  </si>
  <si>
    <t>Produkto vertinimo kriterijus:Bendras rekonstruotų arba atnaujintų kelių ilgis, km</t>
  </si>
  <si>
    <t xml:space="preserve">06.2.1-TID-R-511-91-0002 </t>
  </si>
  <si>
    <t>1.3.10v</t>
  </si>
  <si>
    <t xml:space="preserve">Veiksmas: Viešosios aktyvaus laisvalaikio infrastruktūros plėtra Molėtų mieste, II etapas </t>
  </si>
  <si>
    <t xml:space="preserve">07.1.1-CPVA-R-905-91-0002 </t>
  </si>
  <si>
    <t>1.3.11v</t>
  </si>
  <si>
    <t xml:space="preserve">Veiksmas: Molėtų miesto J. Janonio g. gyvenamojo kvartalo viešosios infrastruktūros sutvarkymas </t>
  </si>
  <si>
    <t>07.1.1-CPVA-R-905-91-0012</t>
  </si>
  <si>
    <t xml:space="preserve">1.3.12v </t>
  </si>
  <si>
    <t>Veiksmas: Dauniškio daugiabučių namų kvartalo teritorijos sutvarkymas (kiemų sutvarkymas, įrengiant arba atnaujinant viešąją infrastruktūrą)</t>
  </si>
  <si>
    <t>07.1.1-CPVA-V-902-01-0003</t>
  </si>
  <si>
    <t>1.3.13v</t>
  </si>
  <si>
    <t xml:space="preserve"> Veiksmas: paviršinių nuotekų tinklų ir jiems priklausančios infrastruktūros rekonstrukcija ir plėtra Utenos mieste +B146:B148</t>
  </si>
  <si>
    <t>Produkto vertinimo kriterijus:Lietaus nuotėkio plotas, iš kurio surenkamam paviršiniam (lietaus) vandeniui tvarkyti, įrengta ir (ar) rekonstruora infrastruktūra, ha</t>
  </si>
  <si>
    <t>05.1.1-APVA-R-007-91-0001</t>
  </si>
  <si>
    <t xml:space="preserve">1.3.14v </t>
  </si>
  <si>
    <t>Veiksmas: Aušros g. dalies nuo Gedimino ir Tauragnų g. sankryžos iki Žaliosios g. Utenoje rekonstrukcija (planuojamas rekonstruotos gatvės ilgis apie 775 m.)</t>
  </si>
  <si>
    <t xml:space="preserve">06.2.1-TID-R-511-91-0005 </t>
  </si>
  <si>
    <t>Projekto veiklos įgyvendintos sėkmingai. 2021 metais numatytas finansavimo sutarties keitimas finansavimo intensyvumui atstatyti.</t>
  </si>
  <si>
    <t>1.3.15v</t>
  </si>
  <si>
    <t>Veiksmas: eiksmas: dviračių ir pėsčiųjų takų infrastruktūros Utenos mieste plėtra, siekiant pagerinti Pramonės rajono pasiekiamumą (Vaižganto g. Utenoje nuo Aušros g. ir Aukštakalnio g. sankryžos iki Vaižganto g. ir Užpalių g. sankryžos pėsčiųjų tako rekonstravimas į pėsčiųjų ir dviračių taką)</t>
  </si>
  <si>
    <t>Produkto vertinimo kriterijus: Rekonstruotų dviračių ir /ar pėsčiųjų takų ir/ ar trasų ilgis, km</t>
  </si>
  <si>
    <t>04.5.1-TID-R-516</t>
  </si>
  <si>
    <t xml:space="preserve">1.3.16v </t>
  </si>
  <si>
    <t>Veiksmas: eiksmas: Utenos vaikų lopšelio darželio „Šaltinėlis“ vidaus patalpų modernizavimas</t>
  </si>
  <si>
    <t>Produkto vertinimo rodiklis:  Pagal veiksmų programą ERPF lėšomis atnaujintos ikimokuklinio ir priešmokyklinio ugdymo mokyklos, vnt.</t>
  </si>
  <si>
    <t xml:space="preserve">09.1.3-CPVA-R-705-91-0002 </t>
  </si>
  <si>
    <t>Numatoma patikslinti 1.3.16v veiksmo „Utenos vaikų lopšelio darželio „Šaltinėlis“ vidaus patalpų modernizavimas“ įgyvendinimo pabaigos datą į 2021 m., finansavimo sutarties terminas pratęstas.</t>
  </si>
  <si>
    <t>1.3.17v</t>
  </si>
  <si>
    <t>Veiksmas: naujų kultūros paslaugų visuomenės kultūriniams poreikiams tenkinti sukūrimas Utenos meno mokykloje (buvusios Arklių pašto stoties komplekso pastatų sutvarkymas, Trakto istorijos edukacinės klasės įrengimas ir pritaikymas kompleksinėms kultūrinėms veikloms vykdyti)</t>
  </si>
  <si>
    <t>05.4.1-CPVA-R-302-91-0002</t>
  </si>
  <si>
    <t>1.3.18v</t>
  </si>
  <si>
    <t>Veiksmas: Zarasų Pauliaus Širvio progimnazijos sporto aikštyno įrengimas</t>
  </si>
  <si>
    <t>07.1.1-CPVA-R-905-91-0006</t>
  </si>
  <si>
    <t>1.3.19v</t>
  </si>
  <si>
    <t>Veiksmas: Pėsčiųjų ir dviračių takų plėtra Griežto ežero pakrantėje nuo Vytauto gatvės iki Griežto gatvės</t>
  </si>
  <si>
    <t>04.5.1-TID-R-516-91-0002</t>
  </si>
  <si>
    <t>1.3.20v</t>
  </si>
  <si>
    <t>Veiksmas: Zarasų sporto centro erdvių atnaujinimas</t>
  </si>
  <si>
    <t>09.1.3-CPVA-R-725-91-0002</t>
  </si>
  <si>
    <t>1.3.21v</t>
  </si>
  <si>
    <t xml:space="preserve">Veiksmas: Lietuvos etnokosmologijos muziejaus paslaugų plėtros baigiamasis etapas </t>
  </si>
  <si>
    <t>07.1.1-CPVA-R-305-91-0005</t>
  </si>
  <si>
    <t>1.3.22v</t>
  </si>
  <si>
    <t>Veiksmas: Utenos A. ir M. Miškinių viešosios bibliotekos modernizavimas (bibliotekos erdvių atnaujinimas, įsigyjant naujų baldų ir jais pakeičiant susidėvėjusius ir nebeatitinkančius vartotojų poreikių)</t>
  </si>
  <si>
    <t>07.1.1-CPVA-R-305-91-0006</t>
  </si>
  <si>
    <t>2.</t>
  </si>
  <si>
    <t>Tikslas:  palaikyti Visagino savivaldybėje stabilų užimtumo lygį</t>
  </si>
  <si>
    <t>2-E-1</t>
  </si>
  <si>
    <t xml:space="preserve">Efekto vertinimo kriterijus:  Užimtųjų ir darbingo amžiaus gyventojų santykis Visagino savivaldybėje, proc. </t>
  </si>
  <si>
    <t>2.1.</t>
  </si>
  <si>
    <t>Uždavinys: sudaryti sąlygas sukurti darbo vietas aukštos pridėtinės vertės (inovatyviai) pramonei ir verslui vystyti Visagine, plėtojant jį kaip šalies energetikos kompetencijų centrą</t>
  </si>
  <si>
    <t>2-R-1</t>
  </si>
  <si>
    <t>Rezultato vertinimo kriterijus: Darbuotojų skaičius Visagino savivaldybėje veikiančiose įmonėse, asmenys</t>
  </si>
  <si>
    <t>2.1-P-1</t>
  </si>
  <si>
    <t>Produkto vertinimo kriterijus: Sukurtos arba atnaujintos atviros erdvės miesto vietovėje, m2</t>
  </si>
  <si>
    <t xml:space="preserve"> 
Produkto vertinimo kriterijumi nustatyta reikšmė pasiekta iš dalies, nes projektas "Apleistų / avarinių pastatų nugriovimas ir teritorijos valymas, regeneruojant buvusį karinį miestelį"  Nr. 07.1.1-CPVA-V-902-01-0006 baigtas įgyvendinti. 
Likusi produkto vertinimo kriterijumi nustatyta reikšmė bus pasiekta 2023 m. įgyvendinus projektus  "Sedulinos alėjos 
atkarpos nuo Parko g. iki Visagino g. rekonstrukcija"  ir „Jungties nuo geležinkelio stoties iki Visagino miesto centro įrengimas, kartu su etno kultūrų parku" .
</t>
  </si>
  <si>
    <t>2.1-P-2</t>
  </si>
  <si>
    <t>Produkto vertinimo kriterijus: Pastatyti arba atnaujinti viešieji arba komerciniai pastatai miesto vietovėje, m2</t>
  </si>
  <si>
    <t xml:space="preserve"> 
Produkto vertinimo kriterijumi nustatyta reikšmė pasiekta iš dalies, nes projektas "Apleistų / avarinių pastatų nugriovimas ir teritorijos valymas, regeneruojant buvusį karinį miestelį"  Nr. 07.1.1-CPVA-V-902-01-0006
baigtas įgyvendinti. Likusi produkto vertinimo kriterijumu nustatyta reikšmė  bus pasiekta 2023 m. įgyvendinus projektą "Autobusų stoties su turizmo informacijos centru įrengimas Visagino savivaldybėje".
</t>
  </si>
  <si>
    <t>2.1-P-3</t>
  </si>
  <si>
    <t>Produkto vertinimo kriterijus: Investicijas gavusių viešųjų teritorijų plotas, ha</t>
  </si>
  <si>
    <t xml:space="preserve"> 
Produkto vertinimo kriterijus pasiektas, nes projektas "Apleistų / avarinių pastatų nugriovimas ir teritorijos valymas, regeneruojant buvusį karinį miestelį"  Nr. 07.1.1-CPVA-V-902-01-0006 baigtas įgyvendinti. Galutinis mokėjimo prašymas dar nepatvirtintas.
</t>
  </si>
  <si>
    <t>2.1-P-4</t>
  </si>
  <si>
    <t>Produkto vertinimo kriterijus: Papildomi atsinaujinančių išteklių energijos gamybos pajėgumai, MW</t>
  </si>
  <si>
    <t xml:space="preserve">Produkto vertinimo kriterijumi pasiekti nustatyta reikšmė  nefinansuojama Utenos integruotos teritorijų vystymo programos lėšomis. UAB " Visagino energija" pateikė paraišką konkursui bei gavo finansavimą. 2020 m. lapkričio 24 d. buvo pasirašyta iš Europos Sąjungos struktūrinių fondų lėšų bendrai finansuojamo projekto Nr. 04.1.1-LVPA-K-110-03-0003 „Kogeneracinės elektrinės Visagino miesto CŠT sistemoje statyba“ finansavimo-administravimo sutartis. Projektas įgyvendinamas. </t>
  </si>
  <si>
    <t>2.1-P-5</t>
  </si>
  <si>
    <t>Produkto vertinimo kriterijus: Namų ūkių, priskirtų geresnei energijos vartojimo efektyvumo klasei, skaičius</t>
  </si>
  <si>
    <t>Produkto vertinimo kriterijumi pasiekti nustatyta reikšmė  nefinansuojama Utenos integruotos teritorijų vystymo programos lėšomis. Daugiabučių namų modernizavimo programa finansuojama Ignalinos programos ir valstybės biudžeto lėšomis.</t>
  </si>
  <si>
    <t>2.1-P-6</t>
  </si>
  <si>
    <t>Produkto vertinimo kriterijus: Metinis pirminės energijos suvartojimo viešuosiuose pastatuose sumažėjimas, kWh per metus</t>
  </si>
  <si>
    <t xml:space="preserve">Produkto vertinimo kriterijumi numatyta pasiekti reikšmė bus įvertinta 2023 m. </t>
  </si>
  <si>
    <t>2.1-P-7</t>
  </si>
  <si>
    <t>Produkto vertinimo kriterijus: Šilumos vartotojai, kuriems šiluma tiekiama patikimiau ir kokybiškiau, asmenys</t>
  </si>
  <si>
    <t xml:space="preserve">11497
</t>
  </si>
  <si>
    <t xml:space="preserve">Produkto vertinimo kriterijumi pasiekti nustatyta reikšmė  nefinansuojama Utenos integruotos teritorijų vystymo programos lėšomis. 2016-2018 m. UAB "Visagino energija" savo lėšomis įgyvendino projektą "Šilumos tinklų modernizavimas Visagino mieste". 2019-2021 m. UAB „Visagino energija" įgyvendina investicinį projektą Nr. 04.3.2-LVPA-K-102-02-0009 „Šilumos tinklų modernizavimas Visagino mieste 2019-2020 m."  pagal 2014-2020 metų Europos Sąjungos fondų investicijų veiksmų programos 4 prioriteto „Energijos efektyvumo ir atsinaujinančių išteklių energijos gamybos ir naudojimo skatinimas" 04.3.2-LVPA-K-102 priemonę „Šilumos tiekimo tinklų modernizavimas ir plėtra". </t>
  </si>
  <si>
    <t>2.1-P-8</t>
  </si>
  <si>
    <t>Produkto vertinimo kriterijus: Modernizuoti centralizuoto šilumos tiekimo tinklai, km</t>
  </si>
  <si>
    <t>2.1-P-9</t>
  </si>
  <si>
    <t>2.1-P-10</t>
  </si>
  <si>
    <t>2.1-P-11</t>
  </si>
  <si>
    <t>Produkto vertinimo kriterijusmi numatyta reikšmė pasiekta, nes projekto „Visagino g. atkarpos inžinerinių paviršinių nuotekų surinkimo ir šalinimo tinklų sutvarkymas“ Nr. 05.1.1-APVA-R-007-91-0002 baigtas įgyvendinti</t>
  </si>
  <si>
    <t>2.1-P-12</t>
  </si>
  <si>
    <t>Produkto vertinimo kriterijus: Rekonstruotų vandens tiekimo ir nuotekų surinkimo tinklų ilgis, km</t>
  </si>
  <si>
    <t>Produkto vertinimo kriterijusmi numatyta reikšmė pasiekta, nes projektas „Geriamojo vandens tiekimo tinklų rekonstrukcija Visagino savivaldybėje" Nr. 05.3.2.-APVA-R-014-91-0005 baigtas įgyvendinti.</t>
  </si>
  <si>
    <t>2.1-P-13</t>
  </si>
  <si>
    <t>Produkto vertinimo kriterijus: Parengta darnaus judumo planų, skaičius</t>
  </si>
  <si>
    <t xml:space="preserve">
Produkto vertinimo kriterijusmi numatyta reikšmė pasiekta, nes projektas "Visagino darnaus judumo plano parengimas" Nr. 04.5.1-TID-V-513-01-0007 baigtas įgyvendinti.
</t>
  </si>
  <si>
    <t>Produkto vertinimo kriterijus: Įdiegtos saugų eismų gerinančios ir aplinkosaugos priemonės, vnt.</t>
  </si>
  <si>
    <t>2.1.1.1.</t>
  </si>
  <si>
    <t xml:space="preserve">Priemonė: Apleistų / avarinių pastatų nugriovimas ir teritorijos valymas regeneruojant buvusį karinį miestelį Visagine </t>
  </si>
  <si>
    <t>Produkto vertinimo kriterijus: Sukurtos arba atnaujintos atviros erdvės miesto vietovėje – m2</t>
  </si>
  <si>
    <t>Produkto vertinimo kriterijus: Pastatyti arba atnaujinti viešieji arba komerciniai pastatai miesto vietovėje – m2</t>
  </si>
  <si>
    <t>Produkto vertinimo kriterijus: Investicijas gavusių viešųjų teritorijų plotas –  ha</t>
  </si>
  <si>
    <t xml:space="preserve"> 2.1-P-10</t>
  </si>
  <si>
    <t xml:space="preserve"> 2.1-P-13</t>
  </si>
  <si>
    <t xml:space="preserve"> 2.1-P-11</t>
  </si>
  <si>
    <t>2.1.1.4.</t>
  </si>
  <si>
    <t xml:space="preserve"> 2.1-P-12</t>
  </si>
  <si>
    <t>2.1.1.5.</t>
  </si>
  <si>
    <t xml:space="preserve">2.1-P-2 </t>
  </si>
  <si>
    <t xml:space="preserve">2.1-P-1 </t>
  </si>
  <si>
    <t>2.1.1v</t>
  </si>
  <si>
    <t>Veiksmas: Apleistų/avarinių pastatų nugriovimas ir teritorijos valymas, regeneruojant buvusį karinį miestelį Visagine</t>
  </si>
  <si>
    <t>07.1.1-CPVA-V-902-01-0006</t>
  </si>
  <si>
    <t>2.1.2v</t>
  </si>
  <si>
    <t>Produkto vertinimo kriterijus: Parengtų darnaus judumo planų skaičius</t>
  </si>
  <si>
    <t>Nr. 04.5.1-TID-V-513-01-0007</t>
  </si>
  <si>
    <t>2.1.3 v</t>
  </si>
  <si>
    <t>Produkto vertinimo kriterijus: Bendras rekonstruotų arba atnaujintų kelių ilgis (km)</t>
  </si>
  <si>
    <t>Nr. 06.2.1-TID-R-511-91-0004</t>
  </si>
  <si>
    <t>2.1.4v</t>
  </si>
  <si>
    <t>Nr. 04.5.1-TID-R-514-91-0001</t>
  </si>
  <si>
    <t>2.1.5v</t>
  </si>
  <si>
    <t>Produkto vertinimo kriterijus: Lietaus nuotėkio plotas, iš kurio surenkamam paviršiniam (lietaus) vandeniui tvarkyti, įrengta ir (ar) rekonstruota infrastruktūra ( ha)</t>
  </si>
  <si>
    <t>Nr. 05.1.1-APVA-R-007-91-0002</t>
  </si>
  <si>
    <t>2.1.6v</t>
  </si>
  <si>
    <t>Produkto vertinimo kriterijus: Rekonstruotų vandens tiekimo ir nuotekų surinkimo tinklų ilgis (km)</t>
  </si>
  <si>
    <t>Nr. 05.3.2.-APVA-R-014-91-0005</t>
  </si>
  <si>
    <t>2.1.7v</t>
  </si>
  <si>
    <t>Produkto vertinimo kriterijus:Pastatyti arba atnaujinti viešieji arba komerciniai pastatai miesto vietovėje (m2)</t>
  </si>
  <si>
    <t>07.1.1-CPVA-V-906-01-0009</t>
  </si>
  <si>
    <t>2.1.8v</t>
  </si>
  <si>
    <t>Produkto vertinimo kriterijus: Sukurtos arba atnaujintos atviros erdvės miesto vietovėje (m2)</t>
  </si>
  <si>
    <t>Nr. 07.1.1-CPVA-V-906-01-0010</t>
  </si>
  <si>
    <t>2.1.9v</t>
  </si>
  <si>
    <t>Nr. 07.1.1-CPVA-V-906-01-0007</t>
  </si>
  <si>
    <t>2.1.10 v</t>
  </si>
  <si>
    <t>Nr. 07.1.1-CPVA-V-906-01-0008</t>
  </si>
  <si>
    <t>Uždavinys: užkirsti kelią socialinės rizikos židinių formavimuisi</t>
  </si>
  <si>
    <t>2-R-2</t>
  </si>
  <si>
    <t>2.2-P-1</t>
  </si>
  <si>
    <t xml:space="preserve">Produkto vertinimo kriterijumi numatyta reikšmė pasiekta, nes projektas „Bendrabučio tipo pastato, esančio Visagine, Kosmoso g. 28, patalpų pritaikymas socialinio būsto įrengimui“ Nr. 08.1.2-CPVA-R-408-91-0003 baigtas įgyvendinti.
</t>
  </si>
  <si>
    <t>2.2-P-2</t>
  </si>
  <si>
    <t xml:space="preserve">Produkto vertinimo kriterijumi numatyta reikšmė pasiekta, nes projektas "Buvusios Sedulinos mokyklos pastato pritaikymas Visagino kultūros centro ir bendruomenės reikmėms, įrengiant Kultūros, turizmo ir kūrybinio verslo miestą po vienu stogu" baigtas Nr. 07.1.1-CPVA-R-305-91-0004 įgyvendinti. 
</t>
  </si>
  <si>
    <t>2.2-P-3</t>
  </si>
  <si>
    <t>Produkto vertinimo kriterijus: Asmenų, apmokytų valstybinės kalbos, skaičius</t>
  </si>
  <si>
    <t xml:space="preserve">Produkto vertinimo kriterijumi pasiekti nustatyta reikšmė  nefinansuojama Utenos integruotos teritorijų vystymo programos lėšomis. Lėšos šiai priemonei įgyvendinti skiriamos iš Visagino savivaldybės biudžeto. </t>
  </si>
  <si>
    <t>Produkto vertinimo kriterijus: Projektų, kuriuos visiškai arba iš dalies įgyvendino socialiniai partneriai ar NVO skaičius, vnt.</t>
  </si>
  <si>
    <t>2.2-P-5</t>
  </si>
  <si>
    <t>Produkto vertinimo kriterijus: Investicijas gavę socialinių paslaugų infrastruktūros objektai</t>
  </si>
  <si>
    <t>Produkto vertinimo kriterijusmi numatyta reikšmė pasiekta, nes projektas „Apleisto (nenaudojamo) buvusio visuomeninio pastato konversija ir pritaikymas Savarankiško gyvenimo namų Visagine įkūrimui" Nr. 08.1.1-CPVA-R-407-91-0003 baigtas įgyvendinti.</t>
  </si>
  <si>
    <t>2.2.2.1</t>
  </si>
  <si>
    <t>2.2.1v</t>
  </si>
  <si>
    <t xml:space="preserve">2.2-P-2 </t>
  </si>
  <si>
    <t>Nr. 07.1.1-CPVA-R-305-91-0004</t>
  </si>
  <si>
    <t>2.2.2v</t>
  </si>
  <si>
    <t xml:space="preserve">2.2-P-1 </t>
  </si>
  <si>
    <t>Produkto vertinimo kriterijus:Naujai įrengti ar įsigyti socialiniai būstai, vnt.</t>
  </si>
  <si>
    <t>Nr. 08.1.2-CPVA-R-408-91-0003</t>
  </si>
  <si>
    <t>2.2.3 v</t>
  </si>
  <si>
    <t xml:space="preserve"> 2.2-P-5</t>
  </si>
  <si>
    <t>Nr. 08.1.1-CPVA-R-407-91-0003</t>
  </si>
  <si>
    <t>*Jeigu pildant lentelę yra reikalingos papildomos eilutės (pvz., kai programoje yra daugiau, nei pateikta formoje, tikslų, uždavinių, priemonių ir (ar) veiksmų), jas įterpkite. Jeigu pildant lentelę paaiškėja, kad formoje yra perteklinių eilučių (pvz., kai  programoje yra mažiau, nei pateikta formoje, tikslų, uždavinių, priemonių ir (ar) veiksmų  arba programoje nėra nustatyta veiksmų, kuriais įgyvendinama programos priemonė), jas ištrinkite. Lentelėje pateikta informacija apie programos tikslų, uždavinių, priemonių ir veiksmų numerius, pavadinimus turi sutapti su programoje nurodytu atitinkamo tikslo, uždavinio, priemonės, veiksmo numeriu ir pavadinimu.</t>
  </si>
  <si>
    <t xml:space="preserve">** Jeigu pildant lentelę yra reikalingos papildomos eilutės (pvz., kai programoje yra daugiau, nei pateikta formoje, efekto, rezultato ir (ar) produkto vertinimo kriterijų), jas įterpkite. Jeigu pildant lentelę paaiškėja, kad formoje yra perteklinių eilučių (pvz., kai  programoje yra mažiau, nei pateikta formoje, efekto, rezultato ir (ar) produkto vertinimo kriterijų), jas ištrinkite. </t>
  </si>
  <si>
    <t>*** Lentelėje pateikiama informacija apie siekiamas programos tikslo (-ų), uždavinio (-ių) ar priemonės (-ių) vertinimo kriterijų reikšmes turi sutapti su programos dalies ,,Programos įgyvendinimo teritorijos vystymo tikslai, uždaviniai ir priemonės“ lentelėse pateikta informacija apie kriterijų siekiamas reikšmes 2023 m. Lentelėje pateikiama informacija apie siekiamus veiksmo produkto vertinimo kriterijus  ir reikšmes turi atitikti  veiksmą atitinkančio projekto sutartyje numatytas pasiekti produkto vertinimo kriterijų  (rodiklių) reikšmes. Jeigu veiksmą atitinkančio projekto sutartis nėra sudaryta arba sudarytoje projekto sutartyje nenustatyta siekti produkto vertinimo kriterijaus, lentelėje įrašoma ,,nd“.</t>
  </si>
  <si>
    <t>**** Lentelėje pateikiama informacija apie iki ataskaitinio laikotarpio pabaigos siekiamas programos tikslo (-ų) ir uždavinio (-ių) vertinimo kriterijų  reikšmes; ši informacija turi sutapti su programos dalies ,,Programos įgyvendinimo teritorijos vystymo tikslai, uždaviniai ir priemonės“ lentelėse ,,Programos efekto ir rezultatų pasiekimo grafijas“ ir ,,Produktų sukūrimo grafijas (kaupiamuoju būdu)“ pateikta informacija.</t>
  </si>
  <si>
    <t>****Pateikiama informacija apie programoje nustatytus veiksmus, nurodant veiksmo įgyvendinimo būklę, pvz.: rengiama paraiška, pateikta paraiška, pasirašyta projekto sutartis, Įgyvendinamas projektas, Baigtas įgyvendinti, nuspręsta neteikti paraiškos, nuspręsta nefinansuoti projekto, nutraukta projekto sutartis ar kt.</t>
  </si>
  <si>
    <t>***** Jeigu veiksmą atitinkantį projektą numatyta finansuoti 2014–2020 metų Europos Sąjungos fondų investicijų veiksmų programos įgyvendinimo priemonių lėšomis, įrašomas projekto numeris, kuris projektui suteiktas pateikus įgyvendinančiajai institucijai paraišką dėl šio projekto finansavimo; kitu atveju (jeigu nurodyta paraiška nėra pateikta ir (ar) projektas nėra finansuojamas) įrašoma ,,nd“.</t>
  </si>
  <si>
    <r>
      <t xml:space="preserve">Lietuvos statistikos departamento Oficialiosios statistikos portalo </t>
    </r>
    <r>
      <rPr>
        <sz val="9"/>
        <rFont val="Times New Roman"/>
        <family val="1"/>
      </rPr>
      <t xml:space="preserve">2022 </t>
    </r>
    <r>
      <rPr>
        <sz val="9"/>
        <color indexed="8"/>
        <rFont val="Times New Roman"/>
        <family val="1"/>
      </rPr>
      <t xml:space="preserve">m. duomenys apie darbuotojų skaičių veikiančiose įmonėse metų pradžioje (vnt.)  </t>
    </r>
    <r>
      <rPr>
        <i/>
        <sz val="9"/>
        <color rgb="FF000000"/>
        <rFont val="Times New Roman"/>
        <family val="1"/>
      </rPr>
      <t>Pastaba. Rodiklio siekiama reikšmė ITVP programoje nurodyta skirtinga Programos efekto lentelėje ir Programos efekto ir rezultatų pasiekimo grafiko lentelėje. Naudota siekiama Programos efekto lentelėje nurodyta reikšmė</t>
    </r>
  </si>
  <si>
    <t xml:space="preserve">2021-12-15 atliktas projekto finansavimo sutarties pakeitimas, padidinant projekto vertę pagal faktines tinkamas finansuoti išlaidas, atitinkamai 2021-12-16 pateiktas galutinis mokėjimo prašymas, atlikta projekto patikra, vyksta tolesnis galutinio mokėjimo prašymo vertinimas. Projektui priskirti produkto vertinimo kriterijai (1.1-P-1 ir 1.1-P-2) pagal baigtas įgyvendinti projekto veiklas bus užskaityti patvirtinus galutinį mokėjimo prašymą. </t>
  </si>
  <si>
    <t>Veiksmas:Veiksmas: Anykščių miesto viešųjų erdvių sistemos pertvarkymas (II etapas) (miesto apžvalgos aikštelės ir pėsčiųjų ir dviračių tako Šventosios upės dešiniajame krante, sujungiant su upės kairiojo kranto viešąja infrastruktūra, įrengimas)</t>
  </si>
  <si>
    <t>Vykdomos rangos statybos darbų viešojo pirkimo procedūros. Projekto veiklos turi būti įgyvendintos iki 2022-12-30, todėl atitinkamai veiksmui priskirtas 1.1-P-1 produkto vertinimo kriterijus bus pasiektas įgyvendinus visas planuojamas projekto  veiklas.</t>
  </si>
  <si>
    <r>
      <t>Projektas baigtas 2021-02-25</t>
    </r>
    <r>
      <rPr>
        <sz val="9"/>
        <rFont val="Times New Roman"/>
        <family val="1"/>
      </rPr>
      <t xml:space="preserve">. Produkto vertinimo kriterijus (sutvarkyti, įrengti ir pritaikyti lankymui gamtos ir kultūros paveldo objektai ir teritorijos, vnt.) pasiektas (2019-02-01 Darbų perdavimo-priėmimo aktas Nr. 9-SUA-7, 2019-03-22 Tvarkybos darbų priėmimo aktas Nr. DP-12). </t>
    </r>
  </si>
  <si>
    <t>Projekto veiklos pilnai įgyvendintos. CPVA atiko projekto patikrą vietoje.  Šiuo metu vykdome statybos užbaigimo procedūras ir esame gavę Priešgaisrinės apsaugos ir gelbėjimo departamento prie Vidaus reikalų ministerijos atstovo pastabas dėl gaisrinės saugos objekte, tol kol neatitikimai nebus ištaisyti, negalėsime gauti statybos užbaigimo dokumentų. Galutinio mokėjimo prašymo pateikimo data numatyta 2022 m. vasario 28 d. Perkant įrangą sutaupyta 4370,96 Eur, pateiktas prašymas šias lėšas perkelti į rangos darbus.</t>
  </si>
  <si>
    <t>Prie priemonei suplanuotų bendrų regionui nustatytų produkto vertinimo kriterijų (1.3-P-2 ir 1.3-P-10) prisidedama baigtu įgyvendinti projektu pagal 1.3.1v veiksmą.</t>
  </si>
  <si>
    <t xml:space="preserve">
Pagal atliktą projekto finansavimo sutarties pakeitimą projekto veiklų įgyvendinimo pabaiga pratęsta iki 2022-02-28, atitinkamai galutinio mokėjimo prašymo pateikimo terminas iki 2022-03-30. Projektui priskirtas produkto vertinimo kriterijus (1.3-P-4) bus pasiektas baigus įgyvendinti projektą.
</t>
  </si>
  <si>
    <t xml:space="preserve">Projekto veiklos baigtos įgyvendinti 2021-01-31, o pats projektas, po visų patikrinimų, baigtas 2021-09-01. </t>
  </si>
  <si>
    <t>Rodiklio pasiekimo duomenys ir SFMIS.</t>
  </si>
  <si>
    <r>
      <t xml:space="preserve">
</t>
    </r>
    <r>
      <rPr>
        <b/>
        <sz val="9"/>
        <color theme="1"/>
        <rFont val="Times New Roman"/>
        <family val="1"/>
        <charset val="186"/>
      </rPr>
      <t>Baigtas įgyvendinti</t>
    </r>
  </si>
  <si>
    <t xml:space="preserve"> 
Projektas "Apleistų / avarinių pastatų nugriovimas ir teritorijos valymas, regeneruojant buvusį karinį miestelį"  Nr. 07.1.1-CPVA-V-902-01-0006
baigtas įgyvendinti. Galutinis mokėjimo prašymas dar nepatvirtintas.
</t>
  </si>
  <si>
    <t xml:space="preserve">Priemonė baigta įgyvendinti. 2.1.1v rodikliai pasiekti, , tik galutinis mokėjimas nepateiktas.
</t>
  </si>
  <si>
    <t>Lietuvos statistikos departamento Oficialiosios statistikos portalo 2021 m. duomenys apie užimtumo lygį (užimtų gyventojų ir visų gyventojų santykis) Naujausi duomenys 2021 m. vasario 19 d. duomenimis užimtumo lygis 15-64 metų asmenų amžiaus grupėje sudarė 65,5 proc. Visagino savivaldybėje.</t>
  </si>
  <si>
    <t>Lietuvos statistikos departamento Oficialiosios statistikos portalo duomenys apie darbuotojų skaičių veikiančiose įmonėse 2022 m. metų pradžioje (vnt.) Visagino savivaldybėje</t>
  </si>
  <si>
    <t>Produkto vertinimo kriterijusmi numatyta reikšmė pasiekta, nes projektas „Vietinės reikšmės kelio Visagino–Parko–Sedulinos al. kvartale rekonstravimas ir kompleksinis aplinkos sutvarkymas“  Nr. 06.2.1-TID-R-511-91-0004 baigtas įgyvendinti.</t>
  </si>
  <si>
    <t>Produkto vertinimo kriterijusmi numatyta reikšmė pasiekta iš dalies, nes projektas „Darnaus judumo infrastruktūros įrengimas Visagino mieste“ Nr. 04.5.1-TID-R-514-91-0001 įgyvendinamas, o projektas „Vietinės reikšmės kelio Visagino–Parko–Sedulinos al. kvartale rekonstravimas ir kompleksinis aplinkos sutvarkymas“  Nr. 06.2.1-TID-R-511-91-0004 baigtas įgyvendinti.</t>
  </si>
  <si>
    <t xml:space="preserve">2.1.1.2. </t>
  </si>
  <si>
    <t>Darnaus judumo infrastruktūros įrengimas Visagino mieste; Visagino miesto darnaus judumo plano parengimas; vietinės reikšmės kelio Visagino g. – Parko g. – Sedulinos al. kvartale rekonstravimas</t>
  </si>
  <si>
    <t>Priemonė įgyvendinama.</t>
  </si>
  <si>
    <t xml:space="preserve">2.1.1.3. </t>
  </si>
  <si>
    <t>Inžinerinių paviršinių nuotekų surinkimo ir šalinimo tinklų rekonstravimas Visagino g. ruože nuo Parko g. iki Vilties g.</t>
  </si>
  <si>
    <t>Lietaus nuotėkio plotas, iš kurio surenkamam paviršiniam (lietaus) vandeniui tvarkyti įrengta ir (ar) rekonstruota infrastruktūra – 71,92 ha</t>
  </si>
  <si>
    <t>Vandens tiekimo ir nuotekų tinklų rekonstravimas Visagine</t>
  </si>
  <si>
    <t>Rekonstruotų vandens tiekimo ir nuotekų surinkimo tinklų ilgis – 19,6 km</t>
  </si>
  <si>
    <t>Priemonė įgyvendinta.</t>
  </si>
  <si>
    <t>Kompleksinė Visagino miesto viešųjų erdvių regeneracija ir sujungimas (I etapas): Sedulinos alėjos atkarpos nuo Parko g. iki Visagino g. rekonstrukcija, autobusų stoties su turizmo informacijos centru įrengimas, jungties su geležinkelio stotimi įrengimas (kartu su etnoparku) ir reikalingos įrangos įsigijimas, sudarant sąlygas nenaudojamose ar nepakankamai išnaudojamose patalpose įsikurti robotikos ir automatikos edukacinėms erdvėms, atviroms techninės kūrybos dirbtuvėms (FabLab) ir bendradarbysčių erdvėms (dirbantiems nuotolinį darbą, „laisvųjų profesijų“ atstovams, studentams, moksleiviams, kitiems Visagino gyventojams, NVO ir verslo atstovams)</t>
  </si>
  <si>
    <t>2.1-P-2
2.1-P-1</t>
  </si>
  <si>
    <t xml:space="preserve">
</t>
  </si>
  <si>
    <t xml:space="preserve">
Priemonė įgyvendinama.</t>
  </si>
  <si>
    <t xml:space="preserve">2.1-P-1 
2.1-P-2 
2.1-P-3
</t>
  </si>
  <si>
    <t>Produkto vertinimo kriterijus:
Sukurtos arba atnaujintos atviros erdvės miesto vietovėje – 88 445 m2
Pastatyti arba atnaujinti viešieji arba komerciniai pastatai miesto vietovėje – 800 m2
Investicijas gavusių viešųjų teritorijų plotas – 8,8445 ha</t>
  </si>
  <si>
    <t>Visagino miesto darnaus judumo plano parengimas</t>
  </si>
  <si>
    <t>Projektas "Visagino darnaus judumo plano parengimas" 
Nr. 04.5.1-TID-V-513-01-0007 baigtas įgyvendinti.</t>
  </si>
  <si>
    <t xml:space="preserve">Vietinės reikšmės kelio Visagino-Parko-Sedulinos al. kvartale rekonstravimas </t>
  </si>
  <si>
    <t xml:space="preserve">Darnaus judumo infrastruktūros įrengimas Visagino mieste </t>
  </si>
  <si>
    <t xml:space="preserve">Inžinerinių paviršinių nuotekų surinkimo ir šalinimo tinklų rekonstravimas Visagino g. atkarpoje nuo Parko iki Vilties g. </t>
  </si>
  <si>
    <t>Projektas „Geriamojo vandens tiekimo tinklų rekonstrukcija Visagino savivaldybėje" Nr. 05.3.2.-APVA-R-014-91-0005 baigtas įgyvendinti.</t>
  </si>
  <si>
    <t>Autobusų stoties su turizmo informacijos centru įrengimas Visagino savivaldybėje</t>
  </si>
  <si>
    <t>Jungties nuo geležinkelio stoties iki Visagino miesto centro kartu su etnokultūrų parku įrengima</t>
  </si>
  <si>
    <t>Sedulinos alėjos atkarpos nuo Parko g. iki Visagino g. rekonstrukcija</t>
  </si>
  <si>
    <t>Visagino inovacijų klasterio įkūrimas</t>
  </si>
  <si>
    <t>2. 2.</t>
  </si>
  <si>
    <t>Rezultato vertinimo kriterijus:Socialinės rizikos šeimų Visagino savivaldybėje  skaičius (vnt.)s</t>
  </si>
  <si>
    <t>2021 m. gruodžio 1 d. socialinės paslaugos buvo teikiamos 145 šeimoms, patiriančioms socialinę riziką, kuriose auga 243 vaikai.</t>
  </si>
  <si>
    <t xml:space="preserve"> 2.2-P-4</t>
  </si>
  <si>
    <t>Priemonės įgyvendinimas nefinansuojamas Utenos integruotų teritorijų vystymo programos lėšomis. Skiriant finansavimą iš Visagino savivaldybės biudžeto 2020 ir 2021 m. NVO ir vietos veiklos grupė įgyvendino 61 projektą.</t>
  </si>
  <si>
    <t xml:space="preserve">2.2.1. </t>
  </si>
  <si>
    <t>Viešųjų investicijų priemonės:</t>
  </si>
  <si>
    <t>2.2.1.1.</t>
  </si>
  <si>
    <t>Buvusios Sedulinos mokyklos pastato pritaikymas Visagino kultūros centro ir bendruomenės reikmėms, įrengiant kultūros, turizmo ir kūrybinio verslo miestą po vienu stogu</t>
  </si>
  <si>
    <t>Modernizuoti kultūros infrastruktūros objektai – 1 vnt.</t>
  </si>
  <si>
    <t xml:space="preserve">Priemonė įgyvendinta, nes projektas "Buvusios Sedulinos mokyklos pastato pritaikymas Visagino kultūros centro ir bendruomenės reikmėms, įrengiant Kultūros, turizmo ir kūrybinio verslo miestą po vienu stogu" baigtas Nr. 07.1.1-CPVA-R-305-91-0004 įgyvendinti. 
</t>
  </si>
  <si>
    <t>2.2.1.2.</t>
  </si>
  <si>
    <t>Bendrabučio tipo pastato, esančio Kosmoso g. 28, Visagine, patalpų pritaikymas socialinio būsto įrengimui</t>
  </si>
  <si>
    <t>Naujai įrengti ar įsigyti socialiniai būstai – 30 vnt.</t>
  </si>
  <si>
    <t>Priemonė įgyvendinta, nes projektas „Bendrabučio tipo pastato, esančio Visagine, Kosmoso g. 28, patalpų pritaikymas socialinio būsto įrengimui“ Nr. 08.1.2-CPVA-R-408-91-0003 baigtas įgyvendinti.</t>
  </si>
  <si>
    <t>2.2.1.3.</t>
  </si>
  <si>
    <t>Apleisto (nenaudojamo) buvusio visuomeninio pastato konversija ir pritaikymas Savarankiško gyvenimo namų Visagine įkūrimui</t>
  </si>
  <si>
    <t>Investicijas gavę socialinių paslaugų infrastruktūros objektai – 1 vnt.</t>
  </si>
  <si>
    <t>2.2.1.4.</t>
  </si>
  <si>
    <t>Lietuvių kalbos mokymo kursų organizavimas, pilietiškumo skatinimo programų vykdymas ir rėmimas</t>
  </si>
  <si>
    <t>Apmokyta valstybinės kalbos – 120 asmenų per metus</t>
  </si>
  <si>
    <t>2.2.1.5.</t>
  </si>
  <si>
    <t xml:space="preserve">Vietos iniciatyvų projektų rėmimas demokratijos ir pilietiškumo, bendruomeniškumo, tautinių mažumų paramos, kultūros srityse </t>
  </si>
  <si>
    <t>Projektų, kuriuos visiškai arba iš dalies įgyvendino socialiniai partneriai ar NVO, skaičius – 100 vnt.</t>
  </si>
  <si>
    <t>2.2.2.</t>
  </si>
  <si>
    <t>Priemonės, siūlomos įgyvendinti per bendruomenės inicijuotos vietos plėtros iniciatyvą:</t>
  </si>
  <si>
    <t>Vietos iniciatyvų rėmimas profesinio mokymo, įdarbinimo paslaugų, priklausomybės ligų prevencijos, tautinių mažumų paramos, socialinės integracijos srityse.</t>
  </si>
  <si>
    <t>Projektų, kuriuos visiškai arba iš dalies įgyvendino socialiniai partneriai ar NVO, skaičius – 50</t>
  </si>
  <si>
    <t xml:space="preserve">2.2.2.2. </t>
  </si>
  <si>
    <t>Jaunimo NVO ir jaunimo verslumo iniciatyvų rėmimas.</t>
  </si>
  <si>
    <t>Buvusios Sedulinos mokyklos pastato pritaikymas Visagino kultūros centro ir bendruomenės reikmėms, įrengiant Kultūros, turizmo ir kūrybinio verslo miestą po vienu stogu (Visagino kultūros centro (Vilties g. 5) vidaus modernizavimas ir pritaikymas bendruomenės reikmėms)</t>
  </si>
  <si>
    <t>Bendrabučio tipo pastato, esančio Kosmoso g. 28 Visagine, patalpų pritaikymas socialinio būsto įrengimui</t>
  </si>
  <si>
    <t>Projektas „Bendrabučio tipo pastato, esančio Visagine, Kosmoso g. 28, patalpų pritaikymas socialinio būsto įrengimui“ Nr. 08.1.2-CPVA-R-408-91-0003 baigtas įgyvendinti.</t>
  </si>
  <si>
    <t xml:space="preserve">Apleisto (nenaudojamo) buvusio visuomeninio pastato konversija ir pritaikymas Savarankiško gyvenimo namų Visagine įkūrimui </t>
  </si>
  <si>
    <t>Priemonė įgyvendinta, nes projektas „Apleisto (nenaudojamo) buvusio visuomeninio pastato konversija ir pritaikymas Savarankiško gyvenimo namų Visagine įkūrimui" Nr. 08.1.1-CPVA-R-407-91-0003 baigtas įgyvendinti. Duomenys  pagal SFMIS.</t>
  </si>
  <si>
    <t>Projektas „Vietinės reikšmės kelio Visagino–Parko–Sedulinos al. kvartale rekonstravimas ir kompleksinis aplinkos sutvarkymas“ 
Nr. 06.2.1-TID-R-511-91-0004 baigtas įgyvendinti. Duomenys pagal SFMIS</t>
  </si>
  <si>
    <t>Projektas „Darnaus judumo infrastruktūros įrengimas Visagino mieste“ Nr. 04.5.1-TID-R-514-91-0004 įgyvendinamas. Duomenys pagal SFMIS</t>
  </si>
  <si>
    <t xml:space="preserve"> Projekto „Visagino g. atkarpos inžinerinių paviršinių nuotekų surinkimo ir šalinimo tinklų sutvarkymas“ Nr. 05.1.1-APVA-R-007-91-0002 baigtas įgyvendinti. Duomenys pagal SFMIS.</t>
  </si>
  <si>
    <t>Projektas "Autobusų stoties su turizmo informacijos centru įrengimas  Visagino savivaldybėje" Nr. 07.1.1-CPVA-V-906-01-0009 įgyvendinamas. Duomenys pagal SFMIS</t>
  </si>
  <si>
    <t>Projektas „Jungties nuo geležinkelio stoties iki Visagino miesto centro įrengimas, kartu su etno kultūrų parku" Nr. 07.1.1-CPVA-V-906-01-0010 įgyvendinamas. Duomenys pagal SFMIS</t>
  </si>
  <si>
    <t xml:space="preserve">Projektas  "Sedulinos alėjos atkarpos nuo Parko g. iki Visagino g. rekonstrukcija" Nr. Nr. 07.1.1-CPVA-V-906-01-0007 įgyvendinamas. Duomenys pagal SFMIS
</t>
  </si>
  <si>
    <t>Projektas Visagino inovacijų klasterio įkūrimas Nr. 07.1.1-CPVA-V-906-01-0008 įgyvendinamas. Duomenys pagal SFMIS</t>
  </si>
  <si>
    <t xml:space="preserve"> 2.1-P-09</t>
  </si>
  <si>
    <t xml:space="preserve">
Projektas „Visagino g. atkarpos inžinerinių paviršinių nuotekų surinkimo ir šalinimo tinklų sutvarkymas“ Nr. 05.1.1-APVA-R-007-91-0002 baigtas įgyvendinti.</t>
  </si>
  <si>
    <t xml:space="preserve">
Projektas „Geriamojo vandens tiekimo tinklų rekonstrukcija Visagino savivaldybėje" Nr. 05.3.2.-APVA-R-014-91-0005 baigtas įgyvendinti.2.1.6v</t>
  </si>
  <si>
    <t>Pastatyti arba atnaujinti viešieji arba komerciniai pastatai miestų vietovėse – 250 m2
Sukurtos arba atnaujintos atviros erdvės miestų vietovėse – 16 3340 m2</t>
  </si>
  <si>
    <t xml:space="preserve"> 88 445 m2
800 m2 
8,8445 ha</t>
  </si>
  <si>
    <r>
      <rPr>
        <b/>
        <sz val="9"/>
        <color rgb="FFFF0000"/>
        <rFont val="Times New Roman"/>
        <family val="1"/>
      </rPr>
      <t xml:space="preserve">
</t>
    </r>
    <r>
      <rPr>
        <b/>
        <sz val="9"/>
        <color theme="1"/>
        <rFont val="Times New Roman"/>
        <family val="1"/>
        <charset val="186"/>
      </rPr>
      <t>Baigtas įgyvendinti</t>
    </r>
  </si>
  <si>
    <r>
      <t xml:space="preserve">Priemonės įgyvendinimas </t>
    </r>
    <r>
      <rPr>
        <b/>
        <sz val="9"/>
        <rFont val="Times New Roman"/>
        <family val="1"/>
        <charset val="186"/>
      </rPr>
      <t>nefinansuojamas</t>
    </r>
    <r>
      <rPr>
        <sz val="9"/>
        <rFont val="Times New Roman"/>
        <family val="1"/>
        <charset val="186"/>
      </rPr>
      <t xml:space="preserve"> Utenos integruotų teritorijų vystymo programos lėšomis. Skiriant finansavimą iš Visagino savivaldybės biudžeto 2021 m. apmokyta 107 asmenys.</t>
    </r>
  </si>
  <si>
    <r>
      <t xml:space="preserve">Priemonės įgyvendinimas </t>
    </r>
    <r>
      <rPr>
        <b/>
        <sz val="9"/>
        <rFont val="Times New Roman"/>
        <family val="1"/>
        <charset val="186"/>
      </rPr>
      <t xml:space="preserve">nefinansuojamas </t>
    </r>
    <r>
      <rPr>
        <sz val="9"/>
        <rFont val="Times New Roman"/>
        <family val="1"/>
        <charset val="186"/>
      </rPr>
      <t>Utenos integruotų teritorijų vystymo programos lėšomis. Skiriant finansavimą iš Visagino savivaldybės biudžeto 2020 ir 2021 m. NVO ir vietos veiklos grupė įgyvendino 61 projektą.</t>
    </r>
  </si>
  <si>
    <t>Situacija Utenos regione išlieka tokia pati nuo programos įgyvendinimo pradžios  ir 2021 m. III ketvirčio duomenimis, vidutinis darbo užmokestis (NETO), Anykščių r. savivaldybėje buvo 806,1 Eur (44 vieta Lietuvoje), Molėtų r. savivaldybėje - 828,5 Eur ( 36 vieta Lietuvoje), Ignalinos r. savivaldybėje -771,4 Eur (55 vieta Lietuvoje), Utenos r. savivaldybėje  - 875,8 Eur (21 vieta Lietuvoje), Visagino miesto savivaldybėje – 909,0 Eur (12 vieta Lietuvoje) ir Zarasų r. savivaldybėje -718,0 Eur (60 vieta Lietuvoje). Šalies vidutinis darbo užmokestis (NETO) yra 1 012,4 Eur, t.y.  Utenoje esantis rodiklis yra 13,49 procento mažesnis už šalies vidurkį ir 7,05 proc. didesnis už Utenos regiono vidurkį (818,13 Eur).</t>
  </si>
  <si>
    <t>Regiono centro – Utenos, Ignalinos ir Visagino miestų centrinių dalių viešoji infrastruktūra iš esmės sutvarkyta panaudojant 2007–2013 m. laikotarpio Europos Sąjungos finansinę paramą, regiono savivaldybės išsiskiria švaria gamtine aplinka, maža tarša ir turtingais rekreaciniais ištekliais. Regionas garsėja kaip viena iš ežeringiausių ir miškingiausių Lietuvos teritorijų. Regione miškai sudaro 32,7 % teritorijos, yra 1 002 ežerai ir 24 tvenkiniai, kurių bendras plotas sudaro 8 % viso teritorijos ploto (bendras Lietuvos ežeringumas 1,5 %), nepaisant to, kad didelę dalį  regiono ekonomikos sudaro pramonė, vyrauja netarši gamyba.  (pvz. teršalų išmetimai į atmosferą iš stacionarių šaltinių, skaičiuojant santykį su bendruoju vidaus produktu, 5 kartus mažesni už vidutinius šalyje). Ataskaitiniu laikotarpiu situacija nepakito.</t>
  </si>
  <si>
    <t>Utenos regione situacija nuo programos įgyvendinimo pradžios mažai pakito ir yra stabili.   Gerėjančią situaciją rodo naujų įmonių steigimosi sparta Utenos regione (per trejus metus įregistruotų įmonių skaičius, tenkantis vienam tūkstančiui gyventojų) 2020 m. pasiekta reikšmė- 6,9, kai planuota reikšmė 2023 m.- 5,5. Darbuotojų skaičius veikiančiose įmonėse metų 2022 m. pradžioje buvo 22669 darbuotojai. Tai rodo sumažėjusį ekonominį aktyvumą, nes 2021m. pradžioje darbuotojų skaičius dirbančiose įmonėse buvo - 22237) , įtakos turėjo 2021 metais ekonomiką ir verslą tiesiogiai įtakojusių ir su Covid-19 susijusję ribojimai  bei draudimai.</t>
  </si>
  <si>
    <t>Problema Visagino savivaldybėje tebėra. Planuotas darbuotojų skaičius 6425  nepasiektas, 2021 m. darbuotjų skaičius veikiančiose įmonėse-5028 , tačiau savivaldybė sprendžia problemą kartu su  Visagino
technologijos ir verslo profesinio mokymo centru, siekiant patenkinti šiuo metu esamą paklausių specialistų poreikį. Parengtos metalo apdirbimo staklininko, šaltkalvio įrankininko, liejimo įpurškimu mašinų derintojo, CNC staklių operatoriaus ir kitos mokymo programos. Savivaldybė prie šios silpnybės mažinimo prisideda nustatydama finansinę paramą savivaldybės smulkiajam ir vidutiniam verslui.</t>
  </si>
  <si>
    <t>Verslo plėtra vyksta vangiai, tai mažina regiono ekonominį potencialą ir investicinį patrauklumą. Dideli vidiniai regiono gyventojų pajamų netolygumai trukdo darniai regiono plėtrai. Vyrauja žemas darbo užmokestis (išskyrus Utenos rajono ir Visagino miesto savivaldybę), pagal vidutinį mėnesinį bruto darbo užmokestį regionas užima devintą vietą tarp visų regionų, tai stipriai įtakoja kvalifikuotos darbo jėgos migraciją (vidaus ir tarptautinę). Ataskaitiniu laikotarpiu ir nuo programos įgyvendinimo pradžios situacija nepakito ir yra stabili Utenos rajone, kadangi veiklą sėkmingai vykdo 8 iš 11 didžiausių darbdavių Utenos regione: VĮ ,,Įgnalinos atominė elektrinė“, UAB ,,Biovela - Utenos mėsa“, UAB ,,Visagino linija“ (baldų gamyba), UAB ,,Utenos trikotažas“; UAB ,,Viratex“ (siuvykla), UAB ,,Švyturys – Utenos alus“ Utenos alaus darykla, UAB ,,Engel dali“ (drabužių siuvimas), UAB ,,Rokiškio pieno gamyba“, UAB ,,Nosted mechanika“ (vielos ir metalo gaminiai), UAB ,,Hoda“ (plastikiniai gaminiai), UAB ,,Umaras“(polietileno plėvelių gamyba).</t>
  </si>
  <si>
    <t xml:space="preserve">2.1-P-9
2.1-P-13
2.1-P-12
</t>
  </si>
  <si>
    <t xml:space="preserve">Bendras rekonstruotų arba atnaujintų kelių ilgis – 1,36 km
Įdiegtos saugų eismų gerinančios ir aplinkosaugos priemonės – 1 vnt.
Parengtas darnaus judumo planas – 1 vnt.
</t>
  </si>
  <si>
    <t xml:space="preserve">
Projektas „Vietinės reikšmės kelio Visagino–Parko–Sedulinos al. kvartale rekonstravimas ir kompleksinis aplinkos sutvarkymas“ 
Nr. 06.2.1-TID-R-511-91-0004 baigtas įgyvendinti, rodikliai pasiekti. 
Projektas „Darnaus judumo infrastruktūros įrengimas Visagino mieste“ Nr. 04.5.1-TID-R-514-91-0001 įgyvendinamas.
Projektas "Visagino darnaus judumo plano parengimas" 
Nr. 04.5.1-TID-V-513-01-0007 baigtas įgyvendinti. Rodiklis pasiektas.
</t>
  </si>
  <si>
    <t>784,51 m2
16 334 m2</t>
  </si>
  <si>
    <t>0
0</t>
  </si>
  <si>
    <r>
      <t xml:space="preserve">Priemonės įgyvendinimas </t>
    </r>
    <r>
      <rPr>
        <b/>
        <sz val="9"/>
        <rFont val="Times New Roman"/>
        <family val="1"/>
        <charset val="186"/>
      </rPr>
      <t>nefinansuojama</t>
    </r>
    <r>
      <rPr>
        <sz val="9"/>
        <rFont val="Times New Roman"/>
        <family val="1"/>
        <charset val="186"/>
      </rPr>
      <t>s Utenos integruotų teritorijų vystymo programos lėšomis. Skiriant finansavimą iš Visagino savivaldybės biudžeto 2020 ir 2021 m. NVO ir vietos veiklos grupė įgyvendino 61 projektą.</t>
    </r>
  </si>
  <si>
    <r>
      <t>Priemonės įgyvendinimas</t>
    </r>
    <r>
      <rPr>
        <b/>
        <sz val="9"/>
        <rFont val="Times New Roman"/>
        <family val="1"/>
        <charset val="186"/>
      </rPr>
      <t xml:space="preserve"> nefinansuojama</t>
    </r>
    <r>
      <rPr>
        <sz val="9"/>
        <rFont val="Times New Roman"/>
        <family val="1"/>
        <charset val="186"/>
      </rPr>
      <t>s Utenos integruotų teritorijų vystymo programos lėšomis. Skiriant finansavimą iš Visagino savivaldybės biudžeto 2020 ir 2021 m. NVO ir vietos veiklos grupė įgyvendino 61 projektą.</t>
    </r>
  </si>
  <si>
    <t>Lietuvos statistikos departamento Oficialiosios statistikos portalo 2020 m. duomenys apie dirbančiųjų skaičių pagal veiklos vykdymo vietą (asmenys) ir pridėtinę vertę gamybos sąnaudomis pagal veiklos vykdymo vietą (tūkst. Eur, administracinė ir aptarnavimo veikla). Naujesnių duomenų nėra pateikiama</t>
  </si>
  <si>
    <t>Programos tvirtinimo metu buvo numatyta, kad namų ūkių gaunamas pajamas gausins kylantis darbo užmokestis, didinamas minimalus darbo užmokestis ir didesnis užimtumas. Taip pat buvo numatyta, jog ilguoju laikotarpiu teigiamos įtakos naujų paslaugų poreikiui gali turėti ir Europos demografinio senėjimo ir gyvenimo trukmės ilgėjimo procesai; esant gana aukštai senųjų ES narių pagyvenusių asmenų perkamajai galiai, tai gali lemti papildomų šiems asmenims aktualių sveikatinimo, kokybiškų socialinių paslaugų ir rekreacijos poreikį (atitinkamai – paslaugų eksportą). Tačiau 2020 metais Lietuvą užklupus Covid-19 ligos pandemijai, verslui ir 2021 metais buvo taikyti griežti teisiniai ribojimai ir draudimai, todėl dalis žmonių negavo planuotų pajamų, buvo taikomos prastovos darbe arba žmonės buvo atleidžiami iš darbų. Taip pat dalis jų neišvyko į planuotas keliones, negalėjo naudotis sveikatinimo, kultūros ir socialinėmis paslaugomis, todėl ši galimybė dėl Covid-19 ligos kaip nenugalimosios jėgos 2021 metais nebuvo išnaudota visame regione.</t>
  </si>
  <si>
    <t>Utenos apskrityje prekes eksportuojančių įmonių skaičius neženkliai auga paskutinius metus, tačiau 2020 metais tai sudarė tik 2,34% (399,4 mln. Eur) visų Lietuvos eksportuojančių įmonių eksportuojamos produkcijos vertės (17.002,5 mln. Eur), t. y. mažiausiai tarp visų apskričių. 2021 m. trijų ketvirčių duomenimis, Utenos apskrityje eksportuojamos lietuviškos kilmės produkcijos vertė nuo bendros vertės sudarė 2,26% (343,2 mln. Eur) visos Lietuvos eksportuojančių įmonių eksportuojamos produkcijos vertės 15.168,4 mln. Eur.</t>
  </si>
  <si>
    <t>Programos tvirtinimo metu buvo numatyta, kad gyventojų skaičiaus mažėjimas dėl migracijos ir neigiamos natūralios kaitos yra nulemtas priežasčių, kurios yra iš anksto žinomos (gyventojų skaičiaus mažėjimas  vyks dėl esamos gyventojų amžiaus struktūros ir natūralios universitetinių miestų traukos), todėl egzistuoja beveik 100 procentų tikimybė, kad grėsmė pasireikš. Prie šios grėsmės turės prisitaikyti tiek regiono įmonės (diegdamos technologijas, kurdamos mažiau imlius nekvalifikuotam darbui procesus), tiek viešojo sektoriaus organizacijos (optimizuodamos savo veiklą, kad teikiamų paslaugų kokybė iš esmės nepablogėtų). Analizuojamu laikotarpiu grėsmė išliko.</t>
  </si>
  <si>
    <t xml:space="preserve">Programos tvirtinimo metu buvo numatyta, kad tikslinių teritorijų konkurencija su kaimyninių didesniųjų miestų plėtojamais pramonės ir verslo centrais, miestų susisiekimo sistemos elementų įrengimo ir atnaujinimo delsimas dėl finansavimo ar kitų problemų, savivaldybių biudžetų pajamų mažėjimas mažėjant gyventojų skaičiui yra pagrindiniai rizikos veiksniai, turintys didelę pasireiškimo tikimybę. Kadangi Utenos rajono savivaldybė vykdo Utenos pramonės parko kūrimo procedūras, taip pat 2021 metais Utenos rajono savivaldybėje įsteigtas ir sėkmingai veiklą vykdė bendradarbystės centras „Spiečius“, todėl  galimai ši grėsmė yra sėkmingai valdoma.  </t>
  </si>
  <si>
    <t>Šiuo metu pratęsta projekto finansavimo sutartis iki 2022 m. kovo 30 d. Sunkiai sekasi pirkti socialinius būstus Mokėjimai pagal SFMIS duomenis.</t>
  </si>
  <si>
    <t xml:space="preserve">Rodiklio pasiekimo  ir mokėjimų duomenys pagal SFMIS. </t>
  </si>
  <si>
    <t>Produkto vertinio kriterijų rodikliai bus pasiekti įgyvendinus projektą. Mokėjimai pagal SFMIS duomenis.</t>
  </si>
  <si>
    <t>Rodiklio pasiekimo ir  mokėjimų duomenys iš SFMIS</t>
  </si>
  <si>
    <t>Rodiklio pasiekimo ir mokėjimų duomenys iš SFMIS</t>
  </si>
  <si>
    <t>Šiuo metu vykdomi rangos darbai. Finansavimo sutartyje nurodyta projekto veiklų įgyvendinimo pabaiga  2022-02-28, tad rodiklis bus pasiektas 2022 m., įgyvendinus numatytas veiklas. Mokėjimų duomenus pagal SFMIS.</t>
  </si>
  <si>
    <t>Projekto veiklų įgyvendinimo pabaiga 2021-11-30, galutinio mokėjimo prašymo pateikimo data 2022-03-31. Mokėjimų duomenys pagal SFMIS.</t>
  </si>
  <si>
    <t>Rangos darbų užbaigimo deklaracija gauta 2021 m. lapkričio 22 d. CPVA šiuo metu vertina rangos darbų techninio projekto "A" laidą, gavę patvirtinimą teiksime galutinį mokėjimo prašymą deklaruodami patirtas išlaidas už 2021 m.  (357778,14 Eur). CPVA galutinei patikrai atvyksta 2022 m. vasario 10 d. Mokėjimai pagal SFMIS.</t>
  </si>
  <si>
    <t>Projekto veiklos baigtos,  rengiami rangos darbų užbaigimo dokumentai, laukiame CPVA patikros. Mokėjimai pagal SFMIS.</t>
  </si>
  <si>
    <t>Projekto veiklų įgyvendinimo terminas pratęstas iki 2021.11.21. Projekto veiklos baigtos, rodikliai pasiekti, šiuo metu rengiami rangos darbų užbaigimo dokumentai. Mokėjimai pagal SFMIS.</t>
  </si>
  <si>
    <t>Projekto veiklų įgyvendinimo pabaiga 2021-12-31, yra pateiktas prašymas CVPA pratęsti galutinio mokėjimo prašymo datą iki 2022-03-30 kol bus gauti statybos užbaigimo dokumentai. Mokėjimai pagal SFMIS.</t>
  </si>
  <si>
    <t>Statybos užbaigimo aktas gautas 2022-01-21. Šiuo metu rengiamas galutinis mokėjimo prašymas.  Mokėjimų duomenys pagal SFMIS.</t>
  </si>
  <si>
    <t>Mokėjimų duomenys pagal SFMIS.</t>
  </si>
  <si>
    <t>Projektas "Buvusios Sedulinos mokyklos pastato pritaikymas Visagino kultūros centro ir bendruomenės reikmėms, įrengiant Kultūros, turizmo ir kūrybinio verslo miestą po vienu stogu" baigtas Nr. 07.1.1-CPVA-R-305-91-0004 įgyvendinti. Mokėjimai pagal SFMIS.</t>
  </si>
  <si>
    <t>Projektas „Apleisto (nenaudojamo) buvusio visuomeninio pastato konversija ir pritaikymas Savarankiško gyvenimo namų Visagine įkūrimui" Nr. 08.1.1-CPVA-R-407-91-0006 baigtas įgyvendinti. Mokėjimai pagal SFMIS.</t>
  </si>
  <si>
    <t xml:space="preserve">
1,36
1
1
</t>
  </si>
  <si>
    <t xml:space="preserve">
1,36
0
1
</t>
  </si>
  <si>
    <t xml:space="preserve">Projektas  "Sedulinos alėjos 
atkarpos nuo Parko g. iki Visagino g. rekonstrukcija" 
Nr. Nr. 07.1.1-CPVA-V-906-01-0007 įgyvendinamas.
Projektas „Jungties nuo geležinkelio 
stoties iki Visagino miesto centro įrengimas, kartu su etno kultūrų parku" 
Nr. 07.1.1-CPVA-V-906-01-0010 įgyvendinamas
Projektas "Autobusų stoties su turizmo 
informacijos centru įrengimas  Visagino savivaldybėje" 
Nr. 07.1.1-CPVA-V-906-01-0009 įgyvendinamas
Projektas Visagino inovacijų klasterio įkūrimas
Nr. 07.1.1-CPVA-V-906-01-0008 įgyvendinamas
</t>
  </si>
  <si>
    <t>Programos tvirtinimo metu buvo numatyta, kad tradiciniai energijos ištekliai (nafta, dujos) yra riboti ir, nepaisant trumpalaikių svyravimų (kainos mažėjimo), ilgalaikė tendencija yra kainų didėjimas. Didėjantis visuomenės ekologinis sąmoningumas lemia ir tai, kad priimant politinius sprendimus, susijusius su energetikos politika, pasirenkamos labiau aplinką tausojančios alternatyvos. Analizėje įvardytas veiksnys per ataskaitinius metus ir per laikotarpį nuo programos įgyvendinimo pradžios iš grėsmės pasikeitė į galimybę</t>
  </si>
  <si>
    <t>Lyginant su kitomis savivaldybėmis, Visagine būstų kainos išliko nedidelės, todėl į Visaginą dėl pigaus nekilnojamojo turto atvyksta socialinės rizikos asmenys. Visagine  socialinės rizikos šeimų skaičius vietoj planuojamo pasiekti 76 yra145 šeimos.</t>
  </si>
  <si>
    <t xml:space="preserve">Lietuvos statistikos departamento Oficialiosios statistikos portalo 2020 m. duomenys apie bendrąjį neto vidaus migracijos rodiklį | 1000 gyventojų Utenos regione, lyginant su šalies vidurkiu (proc.). </t>
  </si>
  <si>
    <t xml:space="preserve"> ĮGYVENDINIMO 2021 M. ATASKAITA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</si>
</sst>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31" x14ac:knownFonts="1">
    <font>
      <sz val="11"/>
      <color theme="1"/>
      <name val="Calibri"/>
      <family val="2"/>
      <charset val="186"/>
      <scheme val="minor"/>
    </font>
    <font>
      <b/>
      <sz val="11"/>
      <color theme="1"/>
      <name val="Calibri"/>
      <family val="2"/>
      <charset val="186"/>
      <scheme val="minor"/>
    </font>
    <font>
      <sz val="11"/>
      <name val="Calibri"/>
      <family val="2"/>
      <charset val="186"/>
      <scheme val="minor"/>
    </font>
    <font>
      <sz val="12"/>
      <name val="Times New Roman"/>
      <family val="1"/>
      <charset val="186"/>
    </font>
    <font>
      <b/>
      <sz val="12"/>
      <name val="Times New Roman"/>
      <family val="1"/>
      <charset val="186"/>
    </font>
    <font>
      <sz val="12"/>
      <color theme="1"/>
      <name val="Times New Roman"/>
      <family val="1"/>
      <charset val="186"/>
    </font>
    <font>
      <sz val="12"/>
      <color theme="1"/>
      <name val="Times New Roman"/>
      <family val="1"/>
    </font>
    <font>
      <b/>
      <sz val="11"/>
      <name val="Calibri"/>
      <family val="2"/>
      <charset val="186"/>
      <scheme val="minor"/>
    </font>
    <font>
      <i/>
      <sz val="9"/>
      <name val="Times New Roman"/>
      <family val="1"/>
    </font>
    <font>
      <b/>
      <i/>
      <sz val="9"/>
      <name val="Times New Roman"/>
      <family val="1"/>
      <charset val="186"/>
    </font>
    <font>
      <b/>
      <sz val="12"/>
      <color theme="1"/>
      <name val="Times New Roman"/>
      <family val="1"/>
      <charset val="186"/>
    </font>
    <font>
      <b/>
      <sz val="10"/>
      <color theme="1"/>
      <name val="Times New Roman"/>
      <family val="1"/>
      <charset val="186"/>
    </font>
    <font>
      <b/>
      <sz val="12"/>
      <color theme="1"/>
      <name val="Times New Roman"/>
      <family val="1"/>
    </font>
    <font>
      <i/>
      <sz val="9"/>
      <color theme="1"/>
      <name val="Times New Roman"/>
      <family val="1"/>
    </font>
    <font>
      <b/>
      <sz val="9"/>
      <color theme="1"/>
      <name val="Times New Roman"/>
      <family val="1"/>
    </font>
    <font>
      <i/>
      <sz val="9"/>
      <color rgb="FFFF0000"/>
      <name val="Times New Roman"/>
      <family val="1"/>
      <charset val="186"/>
    </font>
    <font>
      <b/>
      <sz val="9"/>
      <name val="Times New Roman"/>
      <family val="1"/>
    </font>
    <font>
      <sz val="9"/>
      <color theme="1"/>
      <name val="Times New Roman"/>
      <family val="1"/>
    </font>
    <font>
      <sz val="10"/>
      <name val="Arial"/>
      <family val="2"/>
      <charset val="186"/>
    </font>
    <font>
      <b/>
      <sz val="9"/>
      <color rgb="FFFF0000"/>
      <name val="Times New Roman"/>
      <family val="1"/>
    </font>
    <font>
      <sz val="9"/>
      <name val="Times New Roman"/>
      <family val="1"/>
    </font>
    <font>
      <sz val="9"/>
      <color indexed="8"/>
      <name val="Times New Roman"/>
      <family val="1"/>
    </font>
    <font>
      <i/>
      <sz val="9"/>
      <color rgb="FF000000"/>
      <name val="Times New Roman"/>
      <family val="1"/>
    </font>
    <font>
      <sz val="9"/>
      <color rgb="FF000000"/>
      <name val="Times New Roman"/>
      <family val="1"/>
    </font>
    <font>
      <b/>
      <i/>
      <sz val="9"/>
      <color theme="1"/>
      <name val="Times New Roman"/>
      <family val="1"/>
      <charset val="186"/>
    </font>
    <font>
      <sz val="9"/>
      <name val="Times New Roman"/>
      <family val="1"/>
      <charset val="186"/>
    </font>
    <font>
      <b/>
      <sz val="9"/>
      <name val="Times New Roman"/>
      <family val="1"/>
      <charset val="186"/>
    </font>
    <font>
      <b/>
      <sz val="9"/>
      <color theme="1"/>
      <name val="Times New Roman"/>
      <family val="1"/>
      <charset val="186"/>
    </font>
    <font>
      <b/>
      <strike/>
      <sz val="9"/>
      <color rgb="FFFF0000"/>
      <name val="Times New Roman"/>
      <family val="1"/>
      <charset val="186"/>
    </font>
    <font>
      <sz val="11"/>
      <color theme="1"/>
      <name val="Times New Roman"/>
      <family val="1"/>
      <charset val="186"/>
    </font>
    <font>
      <sz val="9"/>
      <color theme="1"/>
      <name val="Times New Roman"/>
      <family val="1"/>
      <charset val="186"/>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8"/>
      </bottom>
      <diagonal/>
    </border>
    <border>
      <left/>
      <right/>
      <top style="thin">
        <color indexed="64"/>
      </top>
      <bottom/>
      <diagonal/>
    </border>
  </borders>
  <cellStyleXfs count="2">
    <xf numFmtId="0" fontId="0" fillId="0" borderId="0"/>
    <xf numFmtId="0" fontId="18" fillId="0" borderId="0"/>
  </cellStyleXfs>
  <cellXfs count="254">
    <xf numFmtId="0" fontId="0" fillId="0" borderId="0" xfId="0"/>
    <xf numFmtId="0" fontId="1" fillId="0" borderId="0" xfId="0" applyFont="1" applyAlignment="1">
      <alignment horizontal="center"/>
    </xf>
    <xf numFmtId="0" fontId="2" fillId="0" borderId="0" xfId="0" applyFont="1"/>
    <xf numFmtId="0" fontId="3" fillId="0" borderId="0" xfId="0" applyFont="1" applyAlignment="1">
      <alignment horizontal="left" vertical="center"/>
    </xf>
    <xf numFmtId="0" fontId="4" fillId="0" borderId="0" xfId="0" applyFont="1" applyAlignment="1">
      <alignment horizontal="center" vertical="center"/>
    </xf>
    <xf numFmtId="0" fontId="3" fillId="0" borderId="0" xfId="0" applyFont="1" applyAlignment="1">
      <alignment vertical="center"/>
    </xf>
    <xf numFmtId="0" fontId="2" fillId="0" borderId="0" xfId="0" applyFont="1" applyAlignment="1">
      <alignment wrapText="1"/>
    </xf>
    <xf numFmtId="0" fontId="10" fillId="0" borderId="0" xfId="0" applyFont="1" applyAlignment="1"/>
    <xf numFmtId="0" fontId="10" fillId="0" borderId="0" xfId="0" applyFont="1"/>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Alignment="1">
      <alignment vertical="center"/>
    </xf>
    <xf numFmtId="0" fontId="7" fillId="0" borderId="0" xfId="0" applyFont="1" applyAlignment="1">
      <alignment horizontal="center"/>
    </xf>
    <xf numFmtId="0" fontId="17" fillId="0" borderId="0" xfId="0" applyFont="1"/>
    <xf numFmtId="0" fontId="14" fillId="0" borderId="6" xfId="0" applyFont="1" applyBorder="1" applyAlignment="1">
      <alignment horizontal="center" vertical="center" wrapText="1"/>
    </xf>
    <xf numFmtId="0" fontId="16" fillId="0" borderId="8" xfId="1" applyFont="1" applyFill="1" applyBorder="1" applyAlignment="1">
      <alignment horizontal="center" vertical="center" wrapText="1"/>
    </xf>
    <xf numFmtId="0" fontId="16" fillId="0" borderId="2" xfId="0" applyFont="1" applyFill="1" applyBorder="1" applyAlignment="1">
      <alignment horizontal="left" vertical="center" wrapText="1"/>
    </xf>
    <xf numFmtId="0" fontId="16" fillId="0" borderId="2" xfId="0" applyFont="1" applyBorder="1" applyAlignment="1">
      <alignment vertical="center" wrapText="1"/>
    </xf>
    <xf numFmtId="0" fontId="20" fillId="0" borderId="2" xfId="0" applyFont="1" applyFill="1" applyBorder="1" applyAlignment="1">
      <alignment vertical="center" wrapText="1"/>
    </xf>
    <xf numFmtId="0" fontId="20" fillId="2" borderId="2" xfId="0" applyFont="1" applyFill="1" applyBorder="1" applyAlignment="1">
      <alignment vertical="center" wrapText="1"/>
    </xf>
    <xf numFmtId="4" fontId="20" fillId="2" borderId="2" xfId="0" applyNumberFormat="1" applyFont="1" applyFill="1" applyBorder="1" applyAlignment="1">
      <alignment horizontal="right" vertical="center" wrapText="1"/>
    </xf>
    <xf numFmtId="0" fontId="20" fillId="0" borderId="2" xfId="0" applyFont="1" applyFill="1" applyBorder="1" applyAlignment="1">
      <alignment horizontal="left" vertical="top" wrapText="1"/>
    </xf>
    <xf numFmtId="0" fontId="16" fillId="2" borderId="2" xfId="0" applyFont="1" applyFill="1" applyBorder="1" applyAlignment="1">
      <alignment horizontal="left" vertical="center" wrapText="1"/>
    </xf>
    <xf numFmtId="0" fontId="16" fillId="2" borderId="2" xfId="0" applyFont="1" applyFill="1" applyBorder="1" applyAlignment="1">
      <alignment vertical="center" wrapText="1"/>
    </xf>
    <xf numFmtId="0" fontId="20" fillId="0" borderId="2" xfId="0" applyFont="1" applyFill="1" applyBorder="1" applyAlignment="1">
      <alignment vertical="top" wrapText="1"/>
    </xf>
    <xf numFmtId="4" fontId="20" fillId="0" borderId="2" xfId="0" applyNumberFormat="1" applyFont="1" applyFill="1" applyBorder="1" applyAlignment="1">
      <alignment horizontal="right" vertical="center" wrapText="1"/>
    </xf>
    <xf numFmtId="0" fontId="16" fillId="0" borderId="2" xfId="0" applyFont="1" applyFill="1" applyBorder="1" applyAlignment="1">
      <alignment vertical="center" wrapText="1"/>
    </xf>
    <xf numFmtId="0" fontId="16" fillId="0" borderId="2" xfId="0" applyFont="1" applyBorder="1" applyAlignment="1">
      <alignment horizontal="left" vertical="center" wrapText="1"/>
    </xf>
    <xf numFmtId="0" fontId="20" fillId="0" borderId="2" xfId="0" applyFont="1" applyBorder="1" applyAlignment="1">
      <alignment horizontal="center" vertical="center" wrapText="1"/>
    </xf>
    <xf numFmtId="0" fontId="20" fillId="0" borderId="2" xfId="0" applyFont="1" applyBorder="1" applyAlignment="1">
      <alignment horizontal="left" vertical="center" wrapText="1"/>
    </xf>
    <xf numFmtId="0" fontId="17" fillId="0" borderId="2" xfId="0" applyFont="1" applyBorder="1" applyAlignment="1">
      <alignment vertical="top" wrapText="1"/>
    </xf>
    <xf numFmtId="0" fontId="14" fillId="0" borderId="2" xfId="0" applyFont="1" applyBorder="1" applyAlignment="1">
      <alignment horizontal="center" vertical="top" wrapText="1"/>
    </xf>
    <xf numFmtId="0" fontId="16" fillId="0" borderId="2" xfId="0" applyFont="1" applyBorder="1" applyAlignment="1">
      <alignment vertical="top" wrapText="1"/>
    </xf>
    <xf numFmtId="0" fontId="20" fillId="2" borderId="2" xfId="0" applyFont="1" applyFill="1" applyBorder="1" applyAlignment="1">
      <alignment horizontal="center" vertical="center" wrapText="1"/>
    </xf>
    <xf numFmtId="0" fontId="16" fillId="2" borderId="2" xfId="0" applyFont="1" applyFill="1" applyBorder="1" applyAlignment="1">
      <alignment vertical="top" wrapText="1"/>
    </xf>
    <xf numFmtId="0" fontId="20" fillId="3" borderId="2" xfId="0" applyFont="1" applyFill="1" applyBorder="1" applyAlignment="1">
      <alignment horizontal="center" vertical="center" wrapText="1"/>
    </xf>
    <xf numFmtId="0" fontId="17" fillId="0" borderId="2" xfId="0" applyFont="1" applyBorder="1" applyAlignment="1">
      <alignment vertical="center" wrapText="1"/>
    </xf>
    <xf numFmtId="0" fontId="17" fillId="2" borderId="2" xfId="0" applyFont="1" applyFill="1" applyBorder="1" applyAlignment="1">
      <alignment horizontal="left" vertical="center" wrapText="1"/>
    </xf>
    <xf numFmtId="0" fontId="17" fillId="2" borderId="2" xfId="0" applyFont="1" applyFill="1" applyBorder="1" applyAlignment="1">
      <alignment vertical="top" wrapText="1"/>
    </xf>
    <xf numFmtId="0" fontId="17" fillId="0" borderId="0" xfId="0" applyFont="1" applyFill="1"/>
    <xf numFmtId="0" fontId="14" fillId="3" borderId="2" xfId="0" applyFont="1" applyFill="1" applyBorder="1" applyAlignment="1">
      <alignment vertical="center" wrapText="1"/>
    </xf>
    <xf numFmtId="0" fontId="17" fillId="0" borderId="2" xfId="0" applyFont="1" applyFill="1" applyBorder="1" applyAlignment="1">
      <alignment vertical="center" wrapText="1"/>
    </xf>
    <xf numFmtId="0" fontId="16" fillId="0" borderId="8" xfId="0" applyFont="1" applyBorder="1" applyAlignment="1">
      <alignment horizontal="center" vertical="center" wrapText="1"/>
    </xf>
    <xf numFmtId="0" fontId="16" fillId="0" borderId="2" xfId="0" applyFont="1" applyBorder="1" applyAlignment="1">
      <alignment horizontal="center" vertical="center" wrapText="1"/>
    </xf>
    <xf numFmtId="0" fontId="17"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25" fillId="0" borderId="2" xfId="0" applyFont="1" applyFill="1" applyBorder="1" applyAlignment="1">
      <alignment horizontal="left" vertical="top" wrapText="1"/>
    </xf>
    <xf numFmtId="0" fontId="28" fillId="0" borderId="2" xfId="0" applyFont="1" applyBorder="1" applyAlignment="1">
      <alignment horizontal="center" vertical="center" wrapText="1"/>
    </xf>
    <xf numFmtId="0" fontId="0" fillId="0" borderId="0" xfId="0" applyBorder="1"/>
    <xf numFmtId="0" fontId="17" fillId="0" borderId="0" xfId="0" applyFont="1" applyBorder="1"/>
    <xf numFmtId="0" fontId="17" fillId="0" borderId="0" xfId="0" applyFont="1" applyFill="1" applyBorder="1"/>
    <xf numFmtId="0" fontId="20" fillId="3" borderId="0" xfId="0" applyFont="1" applyFill="1" applyBorder="1" applyAlignment="1">
      <alignment vertical="top" wrapText="1"/>
    </xf>
    <xf numFmtId="0" fontId="27" fillId="0" borderId="2" xfId="0"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vertical="center" wrapText="1"/>
    </xf>
    <xf numFmtId="0" fontId="20" fillId="0" borderId="8" xfId="0" applyFont="1" applyFill="1" applyBorder="1" applyAlignment="1">
      <alignment vertical="center" wrapText="1"/>
    </xf>
    <xf numFmtId="0" fontId="20" fillId="2" borderId="8" xfId="0" applyFont="1" applyFill="1" applyBorder="1" applyAlignment="1">
      <alignment vertical="center" wrapText="1"/>
    </xf>
    <xf numFmtId="4" fontId="20" fillId="2" borderId="8" xfId="0" applyNumberFormat="1" applyFont="1" applyFill="1" applyBorder="1" applyAlignment="1">
      <alignment horizontal="right" vertical="center" wrapText="1"/>
    </xf>
    <xf numFmtId="0" fontId="9" fillId="0" borderId="2" xfId="0" applyFont="1" applyFill="1" applyBorder="1" applyAlignment="1">
      <alignment vertical="center" wrapText="1"/>
    </xf>
    <xf numFmtId="3" fontId="20" fillId="0" borderId="2" xfId="0" applyNumberFormat="1" applyFont="1" applyFill="1" applyBorder="1" applyAlignment="1">
      <alignment vertical="center" wrapText="1"/>
    </xf>
    <xf numFmtId="0" fontId="9" fillId="0" borderId="2" xfId="0" applyFont="1" applyBorder="1" applyAlignment="1">
      <alignment vertical="center" wrapText="1"/>
    </xf>
    <xf numFmtId="0" fontId="0" fillId="2" borderId="2" xfId="0" applyFill="1" applyBorder="1"/>
    <xf numFmtId="0" fontId="26" fillId="0" borderId="2" xfId="0" applyFont="1" applyFill="1" applyBorder="1" applyAlignment="1">
      <alignment vertical="center" wrapText="1"/>
    </xf>
    <xf numFmtId="4" fontId="17" fillId="0" borderId="0" xfId="0" applyNumberFormat="1" applyFont="1" applyBorder="1"/>
    <xf numFmtId="0" fontId="0" fillId="0" borderId="0" xfId="0"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wrapText="1"/>
    </xf>
    <xf numFmtId="0" fontId="10" fillId="0" borderId="0" xfId="0" applyFont="1" applyAlignment="1">
      <alignment horizontal="center" vertical="center"/>
    </xf>
    <xf numFmtId="0" fontId="2" fillId="0" borderId="0" xfId="0" applyFont="1" applyAlignment="1">
      <alignment horizontal="center" vertical="center"/>
    </xf>
    <xf numFmtId="0" fontId="20" fillId="0" borderId="2" xfId="0" applyFont="1" applyFill="1" applyBorder="1" applyAlignment="1">
      <alignment horizontal="center" vertical="center" wrapText="1"/>
    </xf>
    <xf numFmtId="3" fontId="17" fillId="0" borderId="2" xfId="0" applyNumberFormat="1" applyFont="1" applyBorder="1" applyAlignment="1">
      <alignment horizontal="center" vertical="center" wrapText="1"/>
    </xf>
    <xf numFmtId="4" fontId="17" fillId="0" borderId="2" xfId="0" applyNumberFormat="1" applyFont="1" applyBorder="1" applyAlignment="1">
      <alignment horizontal="center" vertical="center" wrapText="1"/>
    </xf>
    <xf numFmtId="3" fontId="20" fillId="0" borderId="2" xfId="0" applyNumberFormat="1" applyFont="1" applyFill="1" applyBorder="1" applyAlignment="1">
      <alignment horizontal="center" vertical="center" wrapText="1"/>
    </xf>
    <xf numFmtId="0" fontId="17" fillId="0" borderId="2" xfId="0" applyFont="1" applyBorder="1" applyAlignment="1">
      <alignment horizontal="left" vertical="center" wrapText="1"/>
    </xf>
    <xf numFmtId="0" fontId="19" fillId="0" borderId="2" xfId="0" applyFont="1" applyBorder="1" applyAlignment="1">
      <alignment horizontal="center" vertical="top" wrapText="1"/>
    </xf>
    <xf numFmtId="0" fontId="14" fillId="0" borderId="2" xfId="0" applyFont="1" applyFill="1" applyBorder="1" applyAlignment="1">
      <alignment horizontal="left" vertical="center" wrapText="1"/>
    </xf>
    <xf numFmtId="4" fontId="26" fillId="0" borderId="2" xfId="0" applyNumberFormat="1" applyFont="1" applyFill="1" applyBorder="1" applyAlignment="1">
      <alignment horizontal="right" vertical="center" wrapText="1"/>
    </xf>
    <xf numFmtId="0" fontId="20" fillId="4" borderId="2" xfId="0" applyFont="1" applyFill="1" applyBorder="1" applyAlignment="1">
      <alignment vertical="center" wrapText="1"/>
    </xf>
    <xf numFmtId="3" fontId="20" fillId="4" borderId="2" xfId="0" applyNumberFormat="1" applyFont="1" applyFill="1" applyBorder="1" applyAlignment="1">
      <alignment vertical="center" wrapText="1"/>
    </xf>
    <xf numFmtId="4" fontId="20" fillId="4" borderId="2" xfId="0" applyNumberFormat="1" applyFont="1" applyFill="1" applyBorder="1" applyAlignment="1">
      <alignment vertical="center" wrapText="1"/>
    </xf>
    <xf numFmtId="4" fontId="26" fillId="0" borderId="2" xfId="0" applyNumberFormat="1" applyFont="1" applyFill="1" applyBorder="1" applyAlignment="1">
      <alignment vertical="center" wrapText="1"/>
    </xf>
    <xf numFmtId="0" fontId="0" fillId="0" borderId="0" xfId="0" applyFill="1"/>
    <xf numFmtId="0" fontId="0" fillId="0" borderId="0" xfId="0" applyFill="1" applyBorder="1"/>
    <xf numFmtId="0" fontId="10" fillId="0" borderId="0" xfId="0" applyFont="1" applyAlignment="1">
      <alignment horizontal="center"/>
    </xf>
    <xf numFmtId="0" fontId="14" fillId="0" borderId="8" xfId="0" applyFont="1" applyBorder="1" applyAlignment="1">
      <alignment horizontal="center" vertical="center" wrapText="1"/>
    </xf>
    <xf numFmtId="0" fontId="17" fillId="0" borderId="2" xfId="0" applyFont="1" applyBorder="1" applyAlignment="1">
      <alignment horizontal="center" vertical="center" wrapText="1"/>
    </xf>
    <xf numFmtId="0" fontId="20" fillId="2" borderId="8" xfId="0" applyFont="1" applyFill="1" applyBorder="1" applyAlignment="1">
      <alignment horizontal="center" vertical="center" wrapText="1"/>
    </xf>
    <xf numFmtId="0" fontId="20" fillId="0" borderId="5" xfId="0" applyFont="1" applyFill="1" applyBorder="1" applyAlignment="1">
      <alignment vertical="center" wrapText="1"/>
    </xf>
    <xf numFmtId="0" fontId="14" fillId="0" borderId="2" xfId="0" applyFont="1" applyBorder="1" applyAlignment="1">
      <alignment horizontal="center" vertical="center" wrapText="1"/>
    </xf>
    <xf numFmtId="0" fontId="17" fillId="0" borderId="2" xfId="0" applyFont="1" applyBorder="1" applyAlignment="1">
      <alignment horizontal="center" vertical="center" wrapText="1"/>
    </xf>
    <xf numFmtId="4" fontId="20" fillId="0" borderId="2" xfId="0" applyNumberFormat="1" applyFont="1" applyFill="1" applyBorder="1" applyAlignment="1">
      <alignment vertical="center" wrapText="1"/>
    </xf>
    <xf numFmtId="4" fontId="17" fillId="0" borderId="2" xfId="0" applyNumberFormat="1" applyFont="1" applyFill="1" applyBorder="1" applyAlignment="1">
      <alignment vertical="center" wrapText="1"/>
    </xf>
    <xf numFmtId="3" fontId="17" fillId="0" borderId="2" xfId="0" applyNumberFormat="1" applyFont="1" applyFill="1" applyBorder="1" applyAlignment="1">
      <alignment horizontal="center" vertical="center" wrapText="1"/>
    </xf>
    <xf numFmtId="0" fontId="17" fillId="0" borderId="2" xfId="0" applyFont="1" applyFill="1" applyBorder="1" applyAlignment="1">
      <alignment horizontal="center" vertical="center" wrapText="1"/>
    </xf>
    <xf numFmtId="4" fontId="17" fillId="0" borderId="0" xfId="0" applyNumberFormat="1" applyFont="1" applyFill="1" applyBorder="1" applyAlignment="1">
      <alignment vertical="center"/>
    </xf>
    <xf numFmtId="4" fontId="20" fillId="0" borderId="8" xfId="0" applyNumberFormat="1" applyFont="1" applyFill="1" applyBorder="1" applyAlignment="1">
      <alignment vertical="center" wrapText="1"/>
    </xf>
    <xf numFmtId="0" fontId="20" fillId="0" borderId="8" xfId="0" applyFont="1" applyFill="1" applyBorder="1" applyAlignment="1">
      <alignment horizontal="center" vertical="center" wrapText="1"/>
    </xf>
    <xf numFmtId="4" fontId="25" fillId="0" borderId="2" xfId="0" applyNumberFormat="1" applyFont="1" applyFill="1" applyBorder="1" applyAlignment="1">
      <alignment horizontal="center" vertical="center" wrapText="1"/>
    </xf>
    <xf numFmtId="4" fontId="20" fillId="0" borderId="2" xfId="0" applyNumberFormat="1" applyFont="1" applyFill="1" applyBorder="1" applyAlignment="1">
      <alignment horizontal="right" vertical="top" wrapText="1"/>
    </xf>
    <xf numFmtId="2" fontId="20" fillId="0" borderId="2" xfId="0" applyNumberFormat="1" applyFont="1" applyFill="1" applyBorder="1" applyAlignment="1">
      <alignment horizontal="right" vertical="center" wrapText="1"/>
    </xf>
    <xf numFmtId="4" fontId="20" fillId="0" borderId="2" xfId="0" applyNumberFormat="1" applyFont="1" applyFill="1" applyBorder="1" applyAlignment="1">
      <alignment vertical="top" wrapText="1"/>
    </xf>
    <xf numFmtId="4" fontId="17" fillId="0" borderId="2" xfId="0" applyNumberFormat="1" applyFont="1" applyFill="1" applyBorder="1" applyAlignment="1">
      <alignment horizontal="right" vertical="top" wrapText="1"/>
    </xf>
    <xf numFmtId="4" fontId="17" fillId="0" borderId="2" xfId="0" applyNumberFormat="1" applyFont="1" applyFill="1" applyBorder="1" applyAlignment="1">
      <alignment horizontal="right" vertical="center" wrapText="1"/>
    </xf>
    <xf numFmtId="4" fontId="17" fillId="0" borderId="2" xfId="0" applyNumberFormat="1" applyFont="1" applyFill="1" applyBorder="1" applyAlignment="1">
      <alignment horizontal="center" vertical="center" wrapText="1"/>
    </xf>
    <xf numFmtId="4" fontId="20" fillId="0" borderId="2" xfId="0" applyNumberFormat="1" applyFont="1" applyFill="1" applyBorder="1" applyAlignment="1">
      <alignment horizontal="center" vertical="center" wrapText="1"/>
    </xf>
    <xf numFmtId="0" fontId="17" fillId="0" borderId="0" xfId="0" applyFont="1" applyFill="1" applyAlignment="1">
      <alignment horizontal="center" vertical="center"/>
    </xf>
    <xf numFmtId="4" fontId="20" fillId="0" borderId="0" xfId="0" applyNumberFormat="1" applyFont="1" applyFill="1" applyBorder="1" applyAlignment="1">
      <alignment horizontal="center" vertical="center" wrapText="1"/>
    </xf>
    <xf numFmtId="0" fontId="17" fillId="0" borderId="2" xfId="0" applyFont="1" applyFill="1" applyBorder="1" applyAlignment="1">
      <alignment vertical="top" wrapText="1"/>
    </xf>
    <xf numFmtId="0" fontId="17" fillId="2" borderId="2" xfId="0" applyFont="1" applyFill="1" applyBorder="1" applyAlignment="1">
      <alignment horizontal="center" vertical="center" wrapText="1"/>
    </xf>
    <xf numFmtId="0" fontId="23" fillId="0" borderId="0" xfId="0" applyFont="1" applyFill="1" applyAlignment="1">
      <alignment horizontal="center" vertical="center"/>
    </xf>
    <xf numFmtId="0" fontId="23" fillId="0" borderId="2" xfId="0" applyFont="1" applyFill="1" applyBorder="1" applyAlignment="1">
      <alignment horizontal="center" vertical="center"/>
    </xf>
    <xf numFmtId="0" fontId="14" fillId="0" borderId="2" xfId="0" applyFont="1" applyFill="1" applyBorder="1" applyAlignment="1">
      <alignment horizontal="center" vertical="top" wrapText="1"/>
    </xf>
    <xf numFmtId="0" fontId="14" fillId="0" borderId="2" xfId="0" applyFont="1" applyFill="1" applyBorder="1" applyAlignment="1">
      <alignment horizontal="center" vertical="center" wrapText="1"/>
    </xf>
    <xf numFmtId="0" fontId="17" fillId="0" borderId="2" xfId="0" applyFont="1" applyFill="1" applyBorder="1" applyAlignment="1">
      <alignment horizontal="right" vertical="center" wrapText="1"/>
    </xf>
    <xf numFmtId="0" fontId="17" fillId="0" borderId="2" xfId="0" applyFont="1" applyFill="1" applyBorder="1" applyAlignment="1">
      <alignment horizontal="left" vertical="center" wrapText="1"/>
    </xf>
    <xf numFmtId="0" fontId="16" fillId="0" borderId="2" xfId="0" applyFont="1" applyFill="1" applyBorder="1" applyAlignment="1">
      <alignment horizontal="center" vertical="center" wrapText="1"/>
    </xf>
    <xf numFmtId="164" fontId="17" fillId="0" borderId="2" xfId="0" applyNumberFormat="1" applyFont="1" applyFill="1" applyBorder="1" applyAlignment="1">
      <alignment vertical="top" wrapText="1"/>
    </xf>
    <xf numFmtId="4" fontId="17" fillId="0" borderId="2" xfId="0" applyNumberFormat="1" applyFont="1" applyFill="1" applyBorder="1" applyAlignment="1">
      <alignment vertical="top" wrapText="1"/>
    </xf>
    <xf numFmtId="0" fontId="16" fillId="0" borderId="8" xfId="0" applyFont="1" applyFill="1" applyBorder="1" applyAlignment="1">
      <alignment vertical="center" wrapText="1"/>
    </xf>
    <xf numFmtId="0" fontId="16" fillId="0" borderId="2" xfId="0" applyFont="1" applyFill="1" applyBorder="1" applyAlignment="1">
      <alignment vertical="top" wrapText="1"/>
    </xf>
    <xf numFmtId="0" fontId="25" fillId="0" borderId="2" xfId="0" applyFont="1" applyFill="1" applyBorder="1" applyAlignment="1">
      <alignment vertical="center" wrapText="1"/>
    </xf>
    <xf numFmtId="0" fontId="16" fillId="0" borderId="8" xfId="0" applyFont="1" applyFill="1" applyBorder="1" applyAlignment="1">
      <alignment horizontal="center" vertical="center" wrapText="1"/>
    </xf>
    <xf numFmtId="4" fontId="20" fillId="0" borderId="8" xfId="0" applyNumberFormat="1" applyFont="1" applyFill="1" applyBorder="1" applyAlignment="1">
      <alignment vertical="center" wrapText="1"/>
    </xf>
    <xf numFmtId="0" fontId="20" fillId="0" borderId="2" xfId="0" applyFont="1" applyFill="1" applyBorder="1" applyAlignment="1">
      <alignment horizontal="left" vertical="center" wrapText="1"/>
    </xf>
    <xf numFmtId="0" fontId="8" fillId="0" borderId="2" xfId="0" applyFont="1" applyFill="1" applyBorder="1" applyAlignment="1">
      <alignment vertical="top" wrapText="1"/>
    </xf>
    <xf numFmtId="0" fontId="20" fillId="0" borderId="9" xfId="0" applyFont="1" applyFill="1" applyBorder="1" applyAlignment="1">
      <alignment horizontal="center" vertical="center" wrapText="1"/>
    </xf>
    <xf numFmtId="0" fontId="0" fillId="0" borderId="0" xfId="0" applyFill="1" applyAlignment="1">
      <alignment wrapText="1"/>
    </xf>
    <xf numFmtId="0" fontId="6" fillId="0" borderId="0" xfId="0" applyFont="1" applyFill="1" applyAlignment="1">
      <alignment horizontal="right" wrapText="1"/>
    </xf>
    <xf numFmtId="0" fontId="2" fillId="0" borderId="0" xfId="0" applyFont="1" applyFill="1" applyAlignment="1">
      <alignment wrapText="1"/>
    </xf>
    <xf numFmtId="0" fontId="10" fillId="0" borderId="0" xfId="0" applyFont="1" applyFill="1" applyAlignment="1"/>
    <xf numFmtId="0" fontId="21" fillId="0" borderId="10" xfId="0" applyFont="1" applyFill="1" applyBorder="1" applyAlignment="1">
      <alignment vertical="top" wrapText="1"/>
    </xf>
    <xf numFmtId="0" fontId="25" fillId="0" borderId="2" xfId="0" applyFont="1" applyFill="1" applyBorder="1" applyAlignment="1">
      <alignment vertical="top" wrapText="1"/>
    </xf>
    <xf numFmtId="0" fontId="17" fillId="0" borderId="8" xfId="0" applyFont="1" applyFill="1" applyBorder="1" applyAlignment="1">
      <alignment vertical="top" wrapText="1"/>
    </xf>
    <xf numFmtId="0" fontId="30" fillId="0" borderId="10" xfId="0" applyFont="1" applyFill="1" applyBorder="1" applyAlignment="1">
      <alignment vertical="top" wrapText="1"/>
    </xf>
    <xf numFmtId="0" fontId="8" fillId="0" borderId="2" xfId="0" applyFont="1" applyFill="1" applyBorder="1" applyAlignment="1">
      <alignment horizontal="left" vertical="top" wrapText="1"/>
    </xf>
    <xf numFmtId="0" fontId="8" fillId="0" borderId="2" xfId="0" applyFont="1" applyFill="1" applyBorder="1" applyAlignment="1">
      <alignment vertical="center" wrapText="1"/>
    </xf>
    <xf numFmtId="0" fontId="17" fillId="0" borderId="2" xfId="0" applyFont="1" applyFill="1" applyBorder="1" applyAlignment="1">
      <alignment horizontal="center" vertical="top" wrapText="1"/>
    </xf>
    <xf numFmtId="0" fontId="20" fillId="0" borderId="2" xfId="0" applyFont="1" applyFill="1" applyBorder="1" applyAlignment="1">
      <alignment wrapText="1"/>
    </xf>
    <xf numFmtId="0" fontId="8" fillId="0" borderId="2" xfId="0" applyFont="1" applyFill="1" applyBorder="1" applyAlignment="1">
      <alignment horizontal="center" vertical="center" wrapText="1"/>
    </xf>
    <xf numFmtId="0" fontId="0" fillId="0" borderId="0" xfId="0" applyAlignment="1">
      <alignment horizontal="center"/>
    </xf>
    <xf numFmtId="0" fontId="2" fillId="0" borderId="0" xfId="0" applyFont="1" applyAlignment="1">
      <alignment horizontal="center"/>
    </xf>
    <xf numFmtId="0" fontId="25" fillId="0" borderId="2" xfId="0" applyFont="1" applyFill="1" applyBorder="1" applyAlignment="1">
      <alignment horizontal="center" vertical="center" wrapText="1"/>
    </xf>
    <xf numFmtId="2" fontId="20" fillId="0" borderId="2" xfId="0" applyNumberFormat="1" applyFont="1" applyFill="1" applyBorder="1" applyAlignment="1">
      <alignment horizontal="center" vertical="center" wrapText="1"/>
    </xf>
    <xf numFmtId="3" fontId="20" fillId="2" borderId="2" xfId="0" applyNumberFormat="1" applyFont="1" applyFill="1" applyBorder="1" applyAlignment="1">
      <alignment vertical="center" wrapText="1"/>
    </xf>
    <xf numFmtId="0" fontId="5" fillId="0" borderId="0" xfId="0" applyFont="1" applyFill="1"/>
    <xf numFmtId="0" fontId="12" fillId="0" borderId="3" xfId="0" applyFont="1" applyBorder="1" applyAlignment="1">
      <alignment horizontal="left"/>
    </xf>
    <xf numFmtId="0" fontId="12" fillId="0" borderId="4" xfId="0" applyFont="1" applyBorder="1" applyAlignment="1">
      <alignment horizontal="left"/>
    </xf>
    <xf numFmtId="0" fontId="12" fillId="0" borderId="4" xfId="0" applyFont="1" applyBorder="1" applyAlignment="1">
      <alignment horizontal="center"/>
    </xf>
    <xf numFmtId="0" fontId="12" fillId="0" borderId="5" xfId="0" applyFont="1" applyBorder="1" applyAlignment="1">
      <alignment horizontal="left"/>
    </xf>
    <xf numFmtId="0" fontId="6" fillId="0" borderId="2" xfId="0" applyFont="1" applyFill="1" applyBorder="1" applyAlignment="1">
      <alignment horizontal="left" wrapText="1"/>
    </xf>
    <xf numFmtId="0" fontId="3" fillId="0" borderId="2" xfId="0" applyFont="1" applyFill="1" applyBorder="1" applyAlignment="1">
      <alignment horizontal="left" vertical="top" wrapText="1"/>
    </xf>
    <xf numFmtId="0" fontId="4" fillId="0" borderId="2" xfId="0" applyFont="1" applyFill="1" applyBorder="1" applyAlignment="1">
      <alignment horizontal="center" vertical="top" wrapText="1"/>
    </xf>
    <xf numFmtId="0" fontId="12" fillId="0" borderId="6" xfId="0" applyFont="1" applyFill="1" applyBorder="1" applyAlignment="1">
      <alignment horizontal="left"/>
    </xf>
    <xf numFmtId="0" fontId="12" fillId="0" borderId="0" xfId="0" applyFont="1" applyFill="1" applyBorder="1" applyAlignment="1">
      <alignment horizontal="left"/>
    </xf>
    <xf numFmtId="0" fontId="12" fillId="0" borderId="0" xfId="0" applyFont="1" applyFill="1" applyBorder="1" applyAlignment="1">
      <alignment horizontal="center"/>
    </xf>
    <xf numFmtId="0" fontId="2" fillId="0" borderId="1" xfId="0" applyFont="1" applyBorder="1" applyAlignment="1">
      <alignment horizontal="center" wrapText="1"/>
    </xf>
    <xf numFmtId="0" fontId="7" fillId="0" borderId="1" xfId="0" applyFont="1" applyBorder="1" applyAlignment="1">
      <alignment horizontal="center" wrapText="1"/>
    </xf>
    <xf numFmtId="0" fontId="8" fillId="0" borderId="0" xfId="0" applyFont="1" applyBorder="1" applyAlignment="1">
      <alignment horizontal="center"/>
    </xf>
    <xf numFmtId="0" fontId="9" fillId="0" borderId="0" xfId="0" applyFont="1" applyBorder="1" applyAlignment="1">
      <alignment horizontal="center"/>
    </xf>
    <xf numFmtId="0" fontId="10" fillId="0" borderId="0" xfId="0" applyFont="1" applyAlignment="1">
      <alignment horizontal="center"/>
    </xf>
    <xf numFmtId="0" fontId="11" fillId="0" borderId="1" xfId="0" applyFont="1" applyBorder="1" applyAlignment="1">
      <alignment horizont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10" fillId="0" borderId="2" xfId="0" applyFont="1" applyBorder="1" applyAlignment="1">
      <alignment horizontal="center"/>
    </xf>
    <xf numFmtId="0" fontId="10" fillId="0" borderId="3" xfId="0" applyFont="1" applyBorder="1" applyAlignment="1">
      <alignment horizontal="center"/>
    </xf>
    <xf numFmtId="0" fontId="10" fillId="0" borderId="4" xfId="0" applyFont="1" applyBorder="1" applyAlignment="1">
      <alignment horizontal="center"/>
    </xf>
    <xf numFmtId="0" fontId="10" fillId="0" borderId="5" xfId="0" applyFont="1" applyBorder="1" applyAlignment="1">
      <alignment horizontal="center"/>
    </xf>
    <xf numFmtId="0" fontId="6" fillId="0" borderId="2" xfId="0" applyFont="1" applyFill="1" applyBorder="1" applyAlignment="1">
      <alignment wrapText="1"/>
    </xf>
    <xf numFmtId="0" fontId="3" fillId="0" borderId="3" xfId="0" applyFont="1" applyFill="1" applyBorder="1" applyAlignment="1">
      <alignment horizontal="left" vertical="center" wrapText="1"/>
    </xf>
    <xf numFmtId="0" fontId="29" fillId="0" borderId="4"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6" fillId="0" borderId="6" xfId="0" applyFont="1" applyFill="1" applyBorder="1" applyAlignment="1">
      <alignment wrapText="1"/>
    </xf>
    <xf numFmtId="0" fontId="6" fillId="0" borderId="0" xfId="0" applyFont="1" applyFill="1" applyBorder="1" applyAlignment="1">
      <alignment wrapText="1"/>
    </xf>
    <xf numFmtId="0" fontId="6" fillId="0" borderId="7" xfId="0" applyFont="1" applyFill="1" applyBorder="1" applyAlignment="1">
      <alignment wrapText="1"/>
    </xf>
    <xf numFmtId="0" fontId="12" fillId="0" borderId="3" xfId="0" applyFont="1" applyFill="1" applyBorder="1" applyAlignment="1">
      <alignment horizontal="left"/>
    </xf>
    <xf numFmtId="0" fontId="12" fillId="0" borderId="4" xfId="0" applyFont="1" applyFill="1" applyBorder="1" applyAlignment="1">
      <alignment horizontal="left"/>
    </xf>
    <xf numFmtId="0" fontId="12" fillId="0" borderId="4" xfId="0" applyFont="1" applyFill="1" applyBorder="1" applyAlignment="1">
      <alignment horizontal="center"/>
    </xf>
    <xf numFmtId="0" fontId="12" fillId="0" borderId="5" xfId="0" applyFont="1" applyFill="1" applyBorder="1" applyAlignment="1">
      <alignment horizontal="left"/>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20" fillId="0" borderId="8" xfId="0" applyFont="1" applyFill="1" applyBorder="1" applyAlignment="1">
      <alignment horizontal="center" vertical="center" wrapText="1"/>
    </xf>
    <xf numFmtId="0" fontId="20" fillId="0" borderId="11" xfId="0" applyFont="1" applyFill="1" applyBorder="1" applyAlignment="1">
      <alignment vertical="center" wrapText="1"/>
    </xf>
    <xf numFmtId="0" fontId="16" fillId="0" borderId="8" xfId="0" applyFont="1" applyFill="1" applyBorder="1" applyAlignment="1">
      <alignment horizontal="center" vertical="center" wrapText="1"/>
    </xf>
    <xf numFmtId="0" fontId="16" fillId="0" borderId="11" xfId="0" applyFont="1" applyFill="1" applyBorder="1" applyAlignment="1">
      <alignment wrapText="1"/>
    </xf>
    <xf numFmtId="0" fontId="20" fillId="0" borderId="8" xfId="0" applyFont="1" applyFill="1" applyBorder="1" applyAlignment="1">
      <alignment horizontal="left" vertical="center" wrapText="1"/>
    </xf>
    <xf numFmtId="0" fontId="20" fillId="0" borderId="11" xfId="0" applyFont="1" applyFill="1" applyBorder="1" applyAlignment="1">
      <alignment horizontal="left" wrapText="1"/>
    </xf>
    <xf numFmtId="4" fontId="20" fillId="0" borderId="8" xfId="0" applyNumberFormat="1" applyFont="1" applyFill="1" applyBorder="1" applyAlignment="1">
      <alignment vertical="center" wrapText="1"/>
    </xf>
    <xf numFmtId="0" fontId="2" fillId="0" borderId="11" xfId="0" applyFont="1" applyFill="1" applyBorder="1" applyAlignment="1">
      <alignment wrapText="1"/>
    </xf>
    <xf numFmtId="4" fontId="20" fillId="0" borderId="8" xfId="0" applyNumberFormat="1" applyFont="1" applyFill="1" applyBorder="1" applyAlignment="1">
      <alignment horizontal="center" vertical="center" wrapText="1"/>
    </xf>
    <xf numFmtId="0" fontId="2" fillId="0" borderId="11" xfId="0" applyFont="1" applyFill="1" applyBorder="1" applyAlignment="1">
      <alignment vertical="center" wrapText="1"/>
    </xf>
    <xf numFmtId="0" fontId="13" fillId="0" borderId="0" xfId="0" applyFont="1" applyBorder="1" applyAlignment="1">
      <alignment horizontal="left" wrapText="1"/>
    </xf>
    <xf numFmtId="0" fontId="14" fillId="0" borderId="0" xfId="0" applyFont="1" applyBorder="1" applyAlignment="1">
      <alignment horizontal="left"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2" xfId="0" applyFont="1" applyBorder="1" applyAlignment="1">
      <alignment horizontal="center" vertical="center" wrapText="1"/>
    </xf>
    <xf numFmtId="0" fontId="17" fillId="0" borderId="2" xfId="0" applyFont="1" applyBorder="1" applyAlignment="1">
      <alignment horizontal="center" vertical="center" wrapText="1"/>
    </xf>
    <xf numFmtId="0" fontId="16" fillId="0" borderId="3" xfId="1" applyFont="1" applyFill="1" applyBorder="1" applyAlignment="1">
      <alignment horizontal="center" vertical="center" wrapText="1"/>
    </xf>
    <xf numFmtId="0" fontId="17" fillId="0" borderId="4" xfId="0" applyFont="1" applyBorder="1" applyAlignment="1">
      <alignment horizontal="center" vertical="center" wrapText="1"/>
    </xf>
    <xf numFmtId="0" fontId="16" fillId="0" borderId="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20" fillId="0" borderId="8" xfId="0" applyFont="1" applyFill="1" applyBorder="1" applyAlignment="1">
      <alignment vertical="top" wrapText="1"/>
    </xf>
    <xf numFmtId="0" fontId="17" fillId="0" borderId="11" xfId="0" applyFont="1" applyFill="1" applyBorder="1" applyAlignment="1">
      <alignment vertical="top" wrapText="1"/>
    </xf>
    <xf numFmtId="0" fontId="16" fillId="0" borderId="8" xfId="0" applyFont="1" applyBorder="1" applyAlignment="1">
      <alignment horizontal="left" vertical="center" wrapText="1"/>
    </xf>
    <xf numFmtId="0" fontId="16" fillId="0" borderId="11" xfId="0" applyFont="1" applyBorder="1" applyAlignment="1">
      <alignment horizontal="left" vertical="center" wrapText="1"/>
    </xf>
    <xf numFmtId="4" fontId="20" fillId="0" borderId="8" xfId="0" applyNumberFormat="1" applyFont="1" applyFill="1" applyBorder="1" applyAlignment="1">
      <alignment horizontal="right" vertical="center" wrapText="1"/>
    </xf>
    <xf numFmtId="4" fontId="17" fillId="0" borderId="11" xfId="0" applyNumberFormat="1" applyFont="1" applyFill="1" applyBorder="1" applyAlignment="1">
      <alignment horizontal="right" vertical="center" wrapText="1"/>
    </xf>
    <xf numFmtId="4" fontId="17" fillId="0" borderId="8" xfId="0" applyNumberFormat="1" applyFont="1" applyFill="1" applyBorder="1" applyAlignment="1">
      <alignment horizontal="right" vertical="center" wrapText="1"/>
    </xf>
    <xf numFmtId="0" fontId="20" fillId="0" borderId="8" xfId="0" applyFont="1" applyFill="1" applyBorder="1" applyAlignment="1">
      <alignment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4" fillId="0" borderId="8" xfId="0" applyFont="1" applyFill="1" applyBorder="1" applyAlignment="1">
      <alignment horizontal="center" vertical="center" wrapText="1"/>
    </xf>
    <xf numFmtId="4" fontId="17" fillId="0" borderId="9" xfId="0" applyNumberFormat="1" applyFont="1" applyFill="1" applyBorder="1" applyAlignment="1">
      <alignment horizontal="right" vertical="center" wrapText="1"/>
    </xf>
    <xf numFmtId="164" fontId="17" fillId="0" borderId="8" xfId="0" applyNumberFormat="1" applyFont="1" applyFill="1" applyBorder="1" applyAlignment="1">
      <alignment horizontal="right" vertical="center" wrapText="1"/>
    </xf>
    <xf numFmtId="164" fontId="17" fillId="0" borderId="9" xfId="0" applyNumberFormat="1" applyFont="1" applyFill="1" applyBorder="1" applyAlignment="1">
      <alignment horizontal="right" vertical="center" wrapText="1"/>
    </xf>
    <xf numFmtId="164" fontId="17" fillId="0" borderId="11" xfId="0" applyNumberFormat="1" applyFont="1" applyFill="1" applyBorder="1" applyAlignment="1">
      <alignment horizontal="right" vertical="center" wrapText="1"/>
    </xf>
    <xf numFmtId="4" fontId="20" fillId="0" borderId="9" xfId="0" applyNumberFormat="1" applyFont="1" applyFill="1" applyBorder="1" applyAlignment="1">
      <alignment horizontal="right" vertical="center" wrapText="1"/>
    </xf>
    <xf numFmtId="4" fontId="20" fillId="0" borderId="11" xfId="0" applyNumberFormat="1" applyFont="1" applyFill="1" applyBorder="1" applyAlignment="1">
      <alignment horizontal="right" vertical="center" wrapText="1"/>
    </xf>
    <xf numFmtId="0" fontId="25" fillId="0" borderId="8" xfId="0" applyFont="1" applyFill="1" applyBorder="1" applyAlignment="1">
      <alignment horizontal="left" vertical="center" wrapText="1"/>
    </xf>
    <xf numFmtId="0" fontId="25" fillId="0" borderId="9" xfId="0" applyFont="1" applyFill="1" applyBorder="1" applyAlignment="1">
      <alignment horizontal="left" vertical="center" wrapText="1"/>
    </xf>
    <xf numFmtId="0" fontId="25" fillId="0" borderId="12"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7" fillId="0" borderId="11" xfId="0" applyFont="1" applyFill="1" applyBorder="1" applyAlignment="1">
      <alignment horizontal="left" vertical="center" wrapText="1"/>
    </xf>
    <xf numFmtId="0" fontId="16" fillId="0" borderId="8" xfId="0" applyFont="1" applyFill="1" applyBorder="1" applyAlignment="1">
      <alignment vertical="center" wrapText="1"/>
    </xf>
    <xf numFmtId="0" fontId="17" fillId="0" borderId="11" xfId="0" applyFont="1" applyFill="1" applyBorder="1" applyAlignment="1">
      <alignment vertical="center" wrapText="1"/>
    </xf>
    <xf numFmtId="0" fontId="17" fillId="0" borderId="8" xfId="0" applyFont="1" applyBorder="1" applyAlignment="1">
      <alignment horizontal="center" vertical="center" wrapText="1"/>
    </xf>
    <xf numFmtId="0" fontId="17" fillId="0" borderId="11" xfId="0" applyFont="1" applyBorder="1" applyAlignment="1">
      <alignment horizontal="center" vertical="center" wrapText="1"/>
    </xf>
    <xf numFmtId="0" fontId="16" fillId="0" borderId="8" xfId="0" applyFont="1" applyBorder="1" applyAlignment="1">
      <alignment vertical="center" wrapText="1"/>
    </xf>
    <xf numFmtId="0" fontId="16" fillId="0" borderId="11" xfId="0" applyFont="1" applyBorder="1" applyAlignment="1">
      <alignment vertical="center" wrapText="1"/>
    </xf>
    <xf numFmtId="0" fontId="17" fillId="0" borderId="11" xfId="0" applyFont="1" applyBorder="1" applyAlignment="1">
      <alignment vertical="center" wrapText="1"/>
    </xf>
    <xf numFmtId="0" fontId="17" fillId="0" borderId="8" xfId="0" applyFont="1" applyBorder="1" applyAlignment="1">
      <alignment vertical="center" wrapText="1"/>
    </xf>
    <xf numFmtId="0" fontId="16" fillId="0" borderId="11" xfId="0" applyFont="1" applyBorder="1" applyAlignment="1">
      <alignment horizontal="center" vertical="center" wrapText="1"/>
    </xf>
    <xf numFmtId="0" fontId="17" fillId="0" borderId="11" xfId="0" applyFont="1" applyBorder="1" applyAlignment="1">
      <alignment horizontal="left" vertical="center" wrapText="1"/>
    </xf>
    <xf numFmtId="0" fontId="20" fillId="2" borderId="8"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17" fillId="0" borderId="8" xfId="0" applyFont="1" applyBorder="1" applyAlignment="1">
      <alignment vertical="top" wrapText="1"/>
    </xf>
    <xf numFmtId="0" fontId="17" fillId="0" borderId="11" xfId="0" applyFont="1" applyBorder="1" applyAlignment="1">
      <alignment vertical="top" wrapText="1"/>
    </xf>
    <xf numFmtId="0" fontId="14" fillId="0" borderId="8" xfId="0" applyFont="1" applyBorder="1" applyAlignment="1">
      <alignment horizontal="center" vertical="top" wrapText="1"/>
    </xf>
    <xf numFmtId="0" fontId="17" fillId="0" borderId="11" xfId="0" applyFont="1" applyBorder="1" applyAlignment="1">
      <alignment horizontal="center" vertical="top" wrapText="1"/>
    </xf>
    <xf numFmtId="0" fontId="13" fillId="0" borderId="0" xfId="0" applyFont="1" applyBorder="1" applyAlignment="1">
      <alignment horizontal="left" vertical="top" wrapText="1"/>
    </xf>
    <xf numFmtId="0" fontId="24" fillId="0" borderId="0" xfId="0" applyFont="1" applyBorder="1" applyAlignment="1">
      <alignment horizontal="center" vertical="top" wrapText="1"/>
    </xf>
    <xf numFmtId="0" fontId="8" fillId="0" borderId="0" xfId="0" applyFont="1" applyBorder="1" applyAlignment="1">
      <alignment horizontal="left" vertical="top" wrapText="1"/>
    </xf>
    <xf numFmtId="0" fontId="9" fillId="0" borderId="0" xfId="0" applyFont="1" applyBorder="1" applyAlignment="1">
      <alignment horizontal="center" vertical="top" wrapText="1"/>
    </xf>
    <xf numFmtId="0" fontId="20" fillId="0" borderId="3" xfId="0" applyFont="1" applyFill="1" applyBorder="1" applyAlignment="1">
      <alignment vertical="center" wrapText="1"/>
    </xf>
    <xf numFmtId="0" fontId="20" fillId="0" borderId="4" xfId="0" applyFont="1" applyFill="1" applyBorder="1" applyAlignment="1">
      <alignment vertical="center" wrapText="1"/>
    </xf>
    <xf numFmtId="0" fontId="20" fillId="0" borderId="5" xfId="0" applyFont="1" applyFill="1" applyBorder="1" applyAlignment="1">
      <alignment vertical="center" wrapText="1"/>
    </xf>
    <xf numFmtId="0" fontId="13" fillId="0" borderId="13" xfId="0" applyFont="1" applyBorder="1" applyAlignment="1">
      <alignment horizontal="left" vertical="top" wrapText="1"/>
    </xf>
    <xf numFmtId="0" fontId="24" fillId="0" borderId="13" xfId="0" applyFont="1" applyBorder="1" applyAlignment="1">
      <alignment horizontal="center" vertical="top" wrapText="1"/>
    </xf>
    <xf numFmtId="0" fontId="17"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17" fillId="0" borderId="8" xfId="0" applyFont="1" applyBorder="1" applyAlignment="1">
      <alignment horizontal="center" vertical="top" wrapText="1"/>
    </xf>
  </cellXfs>
  <cellStyles count="2">
    <cellStyle name="Įprastas" xfId="0" builtinId="0"/>
    <cellStyle name="Įprastas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6"/>
  <sheetViews>
    <sheetView tabSelected="1" topLeftCell="A127" zoomScaleNormal="100" workbookViewId="0">
      <selection activeCell="G135" sqref="G135"/>
    </sheetView>
  </sheetViews>
  <sheetFormatPr defaultRowHeight="15" x14ac:dyDescent="0.25"/>
  <cols>
    <col min="2" max="2" width="36.85546875" customWidth="1"/>
    <col min="4" max="4" width="31.5703125" customWidth="1"/>
    <col min="5" max="5" width="10.7109375" style="64" customWidth="1"/>
    <col min="6" max="6" width="12" style="64" customWidth="1"/>
    <col min="7" max="7" width="11.7109375" style="139" customWidth="1"/>
    <col min="8" max="8" width="9.85546875" customWidth="1"/>
    <col min="9" max="9" width="9.7109375" customWidth="1"/>
    <col min="10" max="10" width="12.85546875" style="1" customWidth="1"/>
    <col min="11" max="11" width="10.7109375" customWidth="1"/>
    <col min="12" max="12" width="14" customWidth="1"/>
    <col min="13" max="13" width="13" customWidth="1"/>
    <col min="14" max="15" width="14.7109375" customWidth="1"/>
    <col min="16" max="16" width="14.140625" style="81" customWidth="1"/>
    <col min="17" max="17" width="11.28515625" style="81" customWidth="1"/>
    <col min="18" max="18" width="75.5703125" style="81" customWidth="1"/>
    <col min="19" max="19" width="10" bestFit="1" customWidth="1"/>
    <col min="20" max="20" width="9.140625" style="48"/>
  </cols>
  <sheetData>
    <row r="1" spans="1:20" ht="18" customHeight="1" x14ac:dyDescent="0.25">
      <c r="R1" s="126"/>
    </row>
    <row r="2" spans="1:20" ht="31.5" x14ac:dyDescent="0.25">
      <c r="A2" s="2"/>
      <c r="B2" s="2"/>
      <c r="C2" s="2"/>
      <c r="D2" s="3"/>
      <c r="E2" s="65"/>
      <c r="F2" s="65"/>
      <c r="G2" s="65"/>
      <c r="H2" s="3"/>
      <c r="I2" s="3"/>
      <c r="J2" s="4"/>
      <c r="K2" s="3"/>
      <c r="L2" s="3"/>
      <c r="M2" s="3"/>
      <c r="N2" s="3"/>
      <c r="P2" s="144"/>
      <c r="R2" s="127" t="s">
        <v>0</v>
      </c>
    </row>
    <row r="3" spans="1:20" ht="15.75" x14ac:dyDescent="0.25">
      <c r="A3" s="2"/>
      <c r="B3" s="2"/>
      <c r="C3" s="2"/>
      <c r="D3" s="5"/>
      <c r="E3" s="65"/>
      <c r="F3" s="65"/>
      <c r="G3" s="65"/>
      <c r="H3" s="5"/>
      <c r="I3" s="5"/>
      <c r="J3" s="4"/>
      <c r="K3" s="5"/>
      <c r="L3" s="5"/>
      <c r="M3" s="5"/>
      <c r="N3" s="5"/>
      <c r="P3" s="144"/>
    </row>
    <row r="4" spans="1:20" ht="15.75" x14ac:dyDescent="0.25">
      <c r="A4" s="2"/>
      <c r="B4" s="2"/>
      <c r="C4" s="2"/>
      <c r="D4" s="5"/>
      <c r="E4" s="65"/>
      <c r="F4" s="65"/>
      <c r="G4" s="65"/>
      <c r="H4" s="5"/>
      <c r="I4" s="5"/>
      <c r="J4" s="4"/>
      <c r="K4" s="5"/>
      <c r="L4" s="5"/>
      <c r="M4" s="5"/>
      <c r="N4" s="5"/>
      <c r="P4" s="144"/>
    </row>
    <row r="5" spans="1:20" ht="15.75" customHeight="1" x14ac:dyDescent="0.25">
      <c r="A5" s="6"/>
      <c r="B5" s="6"/>
      <c r="C5" s="6"/>
      <c r="D5" s="6"/>
      <c r="E5" s="66"/>
      <c r="F5" s="155" t="s">
        <v>1</v>
      </c>
      <c r="G5" s="155"/>
      <c r="H5" s="155"/>
      <c r="I5" s="155"/>
      <c r="J5" s="156"/>
      <c r="K5" s="155"/>
      <c r="L5" s="155"/>
      <c r="M5" s="155"/>
      <c r="N5" s="155"/>
      <c r="O5" s="155"/>
      <c r="P5" s="155"/>
      <c r="Q5" s="128"/>
      <c r="R5" s="128"/>
    </row>
    <row r="6" spans="1:20" ht="15.75" customHeight="1" x14ac:dyDescent="0.25">
      <c r="A6" s="157" t="s">
        <v>2</v>
      </c>
      <c r="B6" s="157"/>
      <c r="C6" s="157"/>
      <c r="D6" s="157"/>
      <c r="E6" s="157"/>
      <c r="F6" s="157"/>
      <c r="G6" s="157"/>
      <c r="H6" s="157"/>
      <c r="I6" s="157"/>
      <c r="J6" s="158"/>
      <c r="K6" s="157"/>
      <c r="L6" s="157"/>
      <c r="M6" s="157"/>
      <c r="N6" s="157"/>
      <c r="O6" s="157"/>
      <c r="P6" s="157"/>
      <c r="Q6" s="157"/>
      <c r="R6" s="157"/>
    </row>
    <row r="7" spans="1:20" ht="15.75" x14ac:dyDescent="0.25">
      <c r="A7" s="159" t="s">
        <v>578</v>
      </c>
      <c r="B7" s="159"/>
      <c r="C7" s="159"/>
      <c r="D7" s="159"/>
      <c r="E7" s="159"/>
      <c r="F7" s="159"/>
      <c r="G7" s="159"/>
      <c r="H7" s="159"/>
      <c r="I7" s="159"/>
      <c r="J7" s="159"/>
      <c r="K7" s="159"/>
      <c r="L7" s="159"/>
      <c r="M7" s="159"/>
      <c r="N7" s="159"/>
      <c r="O7" s="159"/>
      <c r="P7" s="159"/>
      <c r="Q7" s="159"/>
      <c r="R7" s="159"/>
    </row>
    <row r="8" spans="1:20" ht="15.75" x14ac:dyDescent="0.25">
      <c r="A8" s="7"/>
      <c r="B8" s="7"/>
      <c r="C8" s="7"/>
      <c r="D8" s="7"/>
      <c r="E8" s="67"/>
      <c r="F8" s="67"/>
      <c r="G8" s="83"/>
      <c r="H8" s="7"/>
      <c r="I8" s="7"/>
      <c r="J8" s="160" t="s">
        <v>3</v>
      </c>
      <c r="K8" s="160"/>
      <c r="L8" s="160"/>
      <c r="M8" s="160"/>
      <c r="N8" s="7"/>
      <c r="O8" s="7"/>
      <c r="P8" s="129"/>
      <c r="Q8" s="129"/>
      <c r="R8" s="129"/>
    </row>
    <row r="9" spans="1:20" ht="15.75" customHeight="1" x14ac:dyDescent="0.25">
      <c r="A9" s="161" t="s">
        <v>4</v>
      </c>
      <c r="B9" s="161"/>
      <c r="C9" s="161"/>
      <c r="D9" s="161"/>
      <c r="E9" s="161"/>
      <c r="F9" s="161"/>
      <c r="G9" s="161"/>
      <c r="H9" s="161"/>
      <c r="I9" s="161"/>
      <c r="J9" s="162"/>
      <c r="K9" s="161"/>
      <c r="L9" s="161"/>
      <c r="M9" s="161"/>
      <c r="N9" s="161"/>
      <c r="O9" s="161"/>
      <c r="P9" s="161"/>
      <c r="Q9" s="161"/>
      <c r="R9" s="161"/>
    </row>
    <row r="10" spans="1:20" ht="15.75" x14ac:dyDescent="0.25">
      <c r="A10" s="8"/>
      <c r="B10" s="8"/>
      <c r="C10" s="2"/>
      <c r="D10" s="9"/>
      <c r="E10" s="9"/>
      <c r="F10" s="9"/>
      <c r="G10" s="9"/>
      <c r="H10" s="9"/>
      <c r="I10" s="9"/>
      <c r="J10" s="10"/>
      <c r="K10" s="9"/>
      <c r="L10" s="9"/>
      <c r="M10" s="9"/>
      <c r="N10" s="9"/>
    </row>
    <row r="11" spans="1:20" ht="15.75" x14ac:dyDescent="0.25">
      <c r="A11" s="8"/>
      <c r="B11" s="8"/>
      <c r="C11" s="2"/>
      <c r="D11" s="9"/>
      <c r="E11" s="9"/>
      <c r="F11" s="9"/>
      <c r="G11" s="9"/>
      <c r="H11" s="9"/>
      <c r="I11" s="9"/>
      <c r="J11" s="10"/>
      <c r="K11" s="9"/>
      <c r="L11" s="9"/>
      <c r="M11" s="9"/>
      <c r="N11" s="9"/>
    </row>
    <row r="12" spans="1:20" ht="15.75" x14ac:dyDescent="0.25">
      <c r="A12" s="8"/>
      <c r="B12" s="8"/>
      <c r="C12" s="2"/>
      <c r="D12" s="9"/>
      <c r="E12" s="9"/>
      <c r="F12" s="9"/>
      <c r="G12" s="9"/>
      <c r="H12" s="9"/>
      <c r="I12" s="9"/>
      <c r="J12" s="10"/>
      <c r="K12" s="9"/>
      <c r="L12" s="9"/>
      <c r="M12" s="9"/>
      <c r="N12" s="9"/>
    </row>
    <row r="13" spans="1:20" ht="15.75" x14ac:dyDescent="0.25">
      <c r="A13" s="11" t="s">
        <v>5</v>
      </c>
      <c r="B13" s="8"/>
      <c r="C13" s="2"/>
      <c r="D13" s="9"/>
      <c r="E13" s="9"/>
      <c r="F13" s="9"/>
      <c r="G13" s="9"/>
      <c r="H13" s="9"/>
      <c r="I13" s="9"/>
      <c r="J13" s="10"/>
      <c r="K13" s="9"/>
      <c r="L13" s="9"/>
      <c r="M13" s="9"/>
      <c r="N13" s="9"/>
    </row>
    <row r="14" spans="1:20" ht="15.75" x14ac:dyDescent="0.25">
      <c r="A14" s="163" t="s">
        <v>6</v>
      </c>
      <c r="B14" s="163"/>
      <c r="C14" s="163"/>
      <c r="D14" s="163"/>
      <c r="E14" s="164" t="s">
        <v>7</v>
      </c>
      <c r="F14" s="165"/>
      <c r="G14" s="165"/>
      <c r="H14" s="165"/>
      <c r="I14" s="165"/>
      <c r="J14" s="165"/>
      <c r="K14" s="165"/>
      <c r="L14" s="165"/>
      <c r="M14" s="165"/>
      <c r="N14" s="165"/>
      <c r="O14" s="165"/>
      <c r="P14" s="165"/>
      <c r="Q14" s="165"/>
      <c r="R14" s="166"/>
    </row>
    <row r="15" spans="1:20" ht="15.75" x14ac:dyDescent="0.25">
      <c r="A15" s="145" t="s">
        <v>8</v>
      </c>
      <c r="B15" s="146"/>
      <c r="C15" s="146"/>
      <c r="D15" s="146"/>
      <c r="E15" s="146"/>
      <c r="F15" s="146"/>
      <c r="G15" s="146"/>
      <c r="H15" s="146"/>
      <c r="I15" s="146"/>
      <c r="J15" s="147"/>
      <c r="K15" s="146"/>
      <c r="L15" s="146"/>
      <c r="M15" s="146"/>
      <c r="N15" s="146"/>
      <c r="O15" s="146"/>
      <c r="P15" s="146"/>
      <c r="Q15" s="146"/>
      <c r="R15" s="148"/>
    </row>
    <row r="16" spans="1:20" s="81" customFormat="1" ht="59.25" customHeight="1" x14ac:dyDescent="0.25">
      <c r="A16" s="149" t="s">
        <v>9</v>
      </c>
      <c r="B16" s="149"/>
      <c r="C16" s="149"/>
      <c r="D16" s="149"/>
      <c r="E16" s="150" t="s">
        <v>540</v>
      </c>
      <c r="F16" s="150"/>
      <c r="G16" s="150"/>
      <c r="H16" s="150"/>
      <c r="I16" s="150"/>
      <c r="J16" s="151"/>
      <c r="K16" s="150"/>
      <c r="L16" s="150"/>
      <c r="M16" s="150"/>
      <c r="N16" s="150"/>
      <c r="O16" s="150"/>
      <c r="P16" s="150"/>
      <c r="Q16" s="150"/>
      <c r="R16" s="150"/>
      <c r="T16" s="82"/>
    </row>
    <row r="17" spans="1:20" s="81" customFormat="1" ht="65.25" customHeight="1" x14ac:dyDescent="0.25">
      <c r="A17" s="149" t="s">
        <v>10</v>
      </c>
      <c r="B17" s="149"/>
      <c r="C17" s="149"/>
      <c r="D17" s="149"/>
      <c r="E17" s="150" t="s">
        <v>541</v>
      </c>
      <c r="F17" s="150"/>
      <c r="G17" s="150"/>
      <c r="H17" s="150"/>
      <c r="I17" s="150"/>
      <c r="J17" s="151"/>
      <c r="K17" s="150"/>
      <c r="L17" s="150"/>
      <c r="M17" s="150"/>
      <c r="N17" s="150"/>
      <c r="O17" s="150"/>
      <c r="P17" s="150"/>
      <c r="Q17" s="150"/>
      <c r="R17" s="150"/>
      <c r="T17" s="82"/>
    </row>
    <row r="18" spans="1:20" s="81" customFormat="1" ht="15.75" x14ac:dyDescent="0.25">
      <c r="A18" s="152" t="s">
        <v>11</v>
      </c>
      <c r="B18" s="153"/>
      <c r="C18" s="153"/>
      <c r="D18" s="153"/>
      <c r="E18" s="153"/>
      <c r="F18" s="153"/>
      <c r="G18" s="153"/>
      <c r="H18" s="153"/>
      <c r="I18" s="153"/>
      <c r="J18" s="154"/>
      <c r="K18" s="153"/>
      <c r="L18" s="153"/>
      <c r="M18" s="153"/>
      <c r="N18" s="153"/>
      <c r="O18" s="153"/>
      <c r="P18" s="153"/>
      <c r="Q18" s="153"/>
      <c r="R18" s="153"/>
      <c r="T18" s="82"/>
    </row>
    <row r="19" spans="1:20" s="81" customFormat="1" ht="36" customHeight="1" x14ac:dyDescent="0.25">
      <c r="A19" s="167" t="s">
        <v>12</v>
      </c>
      <c r="B19" s="167"/>
      <c r="C19" s="167"/>
      <c r="D19" s="167"/>
      <c r="E19" s="150" t="s">
        <v>13</v>
      </c>
      <c r="F19" s="150"/>
      <c r="G19" s="150"/>
      <c r="H19" s="150"/>
      <c r="I19" s="150"/>
      <c r="J19" s="151"/>
      <c r="K19" s="150"/>
      <c r="L19" s="150"/>
      <c r="M19" s="150"/>
      <c r="N19" s="150"/>
      <c r="O19" s="150"/>
      <c r="P19" s="150"/>
      <c r="Q19" s="150"/>
      <c r="R19" s="150"/>
      <c r="T19" s="82"/>
    </row>
    <row r="20" spans="1:20" s="81" customFormat="1" ht="55.5" customHeight="1" x14ac:dyDescent="0.25">
      <c r="A20" s="167" t="s">
        <v>14</v>
      </c>
      <c r="B20" s="167"/>
      <c r="C20" s="167"/>
      <c r="D20" s="167"/>
      <c r="E20" s="150" t="s">
        <v>542</v>
      </c>
      <c r="F20" s="150"/>
      <c r="G20" s="150"/>
      <c r="H20" s="150"/>
      <c r="I20" s="150"/>
      <c r="J20" s="151"/>
      <c r="K20" s="150"/>
      <c r="L20" s="150"/>
      <c r="M20" s="150"/>
      <c r="N20" s="150"/>
      <c r="O20" s="150"/>
      <c r="P20" s="150"/>
      <c r="Q20" s="150"/>
      <c r="R20" s="150"/>
      <c r="T20" s="82"/>
    </row>
    <row r="21" spans="1:20" s="81" customFormat="1" ht="48" customHeight="1" x14ac:dyDescent="0.25">
      <c r="A21" s="167" t="s">
        <v>15</v>
      </c>
      <c r="B21" s="167"/>
      <c r="C21" s="167"/>
      <c r="D21" s="167"/>
      <c r="E21" s="150" t="s">
        <v>543</v>
      </c>
      <c r="F21" s="150"/>
      <c r="G21" s="150"/>
      <c r="H21" s="150"/>
      <c r="I21" s="150"/>
      <c r="J21" s="151"/>
      <c r="K21" s="150"/>
      <c r="L21" s="150"/>
      <c r="M21" s="150"/>
      <c r="N21" s="150"/>
      <c r="O21" s="150"/>
      <c r="P21" s="150"/>
      <c r="Q21" s="150"/>
      <c r="R21" s="150"/>
      <c r="T21" s="82"/>
    </row>
    <row r="22" spans="1:20" s="81" customFormat="1" ht="73.5" customHeight="1" x14ac:dyDescent="0.25">
      <c r="A22" s="167" t="s">
        <v>16</v>
      </c>
      <c r="B22" s="167"/>
      <c r="C22" s="167"/>
      <c r="D22" s="167"/>
      <c r="E22" s="168" t="s">
        <v>544</v>
      </c>
      <c r="F22" s="169"/>
      <c r="G22" s="169"/>
      <c r="H22" s="169"/>
      <c r="I22" s="169"/>
      <c r="J22" s="169"/>
      <c r="K22" s="169"/>
      <c r="L22" s="169"/>
      <c r="M22" s="169"/>
      <c r="N22" s="169"/>
      <c r="O22" s="169"/>
      <c r="P22" s="169"/>
      <c r="Q22" s="169"/>
      <c r="R22" s="170"/>
      <c r="T22" s="82"/>
    </row>
    <row r="23" spans="1:20" s="81" customFormat="1" ht="43.5" customHeight="1" x14ac:dyDescent="0.25">
      <c r="A23" s="167" t="s">
        <v>17</v>
      </c>
      <c r="B23" s="167"/>
      <c r="C23" s="167"/>
      <c r="D23" s="167"/>
      <c r="E23" s="150" t="s">
        <v>18</v>
      </c>
      <c r="F23" s="150"/>
      <c r="G23" s="150"/>
      <c r="H23" s="150"/>
      <c r="I23" s="150"/>
      <c r="J23" s="151"/>
      <c r="K23" s="150"/>
      <c r="L23" s="150"/>
      <c r="M23" s="150"/>
      <c r="N23" s="150"/>
      <c r="O23" s="150"/>
      <c r="P23" s="150"/>
      <c r="Q23" s="150"/>
      <c r="R23" s="150"/>
      <c r="T23" s="82"/>
    </row>
    <row r="24" spans="1:20" s="81" customFormat="1" ht="35.25" customHeight="1" x14ac:dyDescent="0.25">
      <c r="A24" s="171" t="s">
        <v>19</v>
      </c>
      <c r="B24" s="172"/>
      <c r="C24" s="172"/>
      <c r="D24" s="173"/>
      <c r="E24" s="150" t="s">
        <v>20</v>
      </c>
      <c r="F24" s="150"/>
      <c r="G24" s="150"/>
      <c r="H24" s="150"/>
      <c r="I24" s="150"/>
      <c r="J24" s="151"/>
      <c r="K24" s="150"/>
      <c r="L24" s="150"/>
      <c r="M24" s="150"/>
      <c r="N24" s="150"/>
      <c r="O24" s="150"/>
      <c r="P24" s="150"/>
      <c r="Q24" s="150"/>
      <c r="R24" s="150"/>
      <c r="T24" s="82"/>
    </row>
    <row r="25" spans="1:20" s="81" customFormat="1" ht="15.75" x14ac:dyDescent="0.25">
      <c r="A25" s="174" t="s">
        <v>21</v>
      </c>
      <c r="B25" s="175"/>
      <c r="C25" s="175"/>
      <c r="D25" s="175"/>
      <c r="E25" s="175"/>
      <c r="F25" s="175"/>
      <c r="G25" s="175"/>
      <c r="H25" s="175"/>
      <c r="I25" s="175"/>
      <c r="J25" s="176"/>
      <c r="K25" s="175"/>
      <c r="L25" s="175"/>
      <c r="M25" s="175"/>
      <c r="N25" s="175"/>
      <c r="O25" s="175"/>
      <c r="P25" s="175"/>
      <c r="Q25" s="175"/>
      <c r="R25" s="177"/>
      <c r="T25" s="82"/>
    </row>
    <row r="26" spans="1:20" s="81" customFormat="1" ht="51.75" customHeight="1" x14ac:dyDescent="0.25">
      <c r="A26" s="167" t="s">
        <v>22</v>
      </c>
      <c r="B26" s="167"/>
      <c r="C26" s="167"/>
      <c r="D26" s="167"/>
      <c r="E26" s="150" t="s">
        <v>23</v>
      </c>
      <c r="F26" s="150"/>
      <c r="G26" s="150"/>
      <c r="H26" s="150"/>
      <c r="I26" s="150"/>
      <c r="J26" s="151"/>
      <c r="K26" s="150"/>
      <c r="L26" s="150"/>
      <c r="M26" s="150"/>
      <c r="N26" s="150"/>
      <c r="O26" s="150"/>
      <c r="P26" s="150"/>
      <c r="Q26" s="150"/>
      <c r="R26" s="150"/>
      <c r="T26" s="82"/>
    </row>
    <row r="27" spans="1:20" s="81" customFormat="1" ht="83.25" customHeight="1" x14ac:dyDescent="0.25">
      <c r="A27" s="167" t="s">
        <v>24</v>
      </c>
      <c r="B27" s="167"/>
      <c r="C27" s="167"/>
      <c r="D27" s="167"/>
      <c r="E27" s="150" t="s">
        <v>553</v>
      </c>
      <c r="F27" s="150"/>
      <c r="G27" s="150"/>
      <c r="H27" s="150"/>
      <c r="I27" s="150"/>
      <c r="J27" s="151"/>
      <c r="K27" s="150"/>
      <c r="L27" s="150"/>
      <c r="M27" s="150"/>
      <c r="N27" s="150"/>
      <c r="O27" s="150"/>
      <c r="P27" s="150"/>
      <c r="Q27" s="150"/>
      <c r="R27" s="150"/>
      <c r="T27" s="82"/>
    </row>
    <row r="28" spans="1:20" s="81" customFormat="1" ht="51.75" customHeight="1" x14ac:dyDescent="0.25">
      <c r="A28" s="167" t="s">
        <v>25</v>
      </c>
      <c r="B28" s="167"/>
      <c r="C28" s="167"/>
      <c r="D28" s="167"/>
      <c r="E28" s="150" t="s">
        <v>554</v>
      </c>
      <c r="F28" s="150"/>
      <c r="G28" s="150"/>
      <c r="H28" s="150"/>
      <c r="I28" s="150"/>
      <c r="J28" s="151"/>
      <c r="K28" s="150"/>
      <c r="L28" s="150"/>
      <c r="M28" s="150"/>
      <c r="N28" s="150"/>
      <c r="O28" s="150"/>
      <c r="P28" s="150"/>
      <c r="Q28" s="150"/>
      <c r="R28" s="150"/>
      <c r="T28" s="82"/>
    </row>
    <row r="29" spans="1:20" s="81" customFormat="1" ht="15.75" x14ac:dyDescent="0.25">
      <c r="A29" s="174" t="s">
        <v>26</v>
      </c>
      <c r="B29" s="175"/>
      <c r="C29" s="175"/>
      <c r="D29" s="175"/>
      <c r="E29" s="175"/>
      <c r="F29" s="175"/>
      <c r="G29" s="175"/>
      <c r="H29" s="175"/>
      <c r="I29" s="175"/>
      <c r="J29" s="176"/>
      <c r="K29" s="175"/>
      <c r="L29" s="175"/>
      <c r="M29" s="175"/>
      <c r="N29" s="175"/>
      <c r="O29" s="175"/>
      <c r="P29" s="175"/>
      <c r="Q29" s="175"/>
      <c r="R29" s="177"/>
      <c r="T29" s="82"/>
    </row>
    <row r="30" spans="1:20" s="81" customFormat="1" ht="67.5" customHeight="1" x14ac:dyDescent="0.25">
      <c r="A30" s="167" t="s">
        <v>27</v>
      </c>
      <c r="B30" s="167"/>
      <c r="C30" s="167"/>
      <c r="D30" s="167"/>
      <c r="E30" s="168" t="s">
        <v>555</v>
      </c>
      <c r="F30" s="178"/>
      <c r="G30" s="178"/>
      <c r="H30" s="178"/>
      <c r="I30" s="178"/>
      <c r="J30" s="178"/>
      <c r="K30" s="178"/>
      <c r="L30" s="178"/>
      <c r="M30" s="178"/>
      <c r="N30" s="178"/>
      <c r="O30" s="178"/>
      <c r="P30" s="178"/>
      <c r="Q30" s="178"/>
      <c r="R30" s="179"/>
      <c r="T30" s="82"/>
    </row>
    <row r="31" spans="1:20" s="81" customFormat="1" ht="45.75" customHeight="1" x14ac:dyDescent="0.25">
      <c r="A31" s="167" t="s">
        <v>28</v>
      </c>
      <c r="B31" s="167"/>
      <c r="C31" s="167"/>
      <c r="D31" s="167"/>
      <c r="E31" s="168" t="s">
        <v>575</v>
      </c>
      <c r="F31" s="178"/>
      <c r="G31" s="178"/>
      <c r="H31" s="178"/>
      <c r="I31" s="178"/>
      <c r="J31" s="178"/>
      <c r="K31" s="178"/>
      <c r="L31" s="178"/>
      <c r="M31" s="178"/>
      <c r="N31" s="178"/>
      <c r="O31" s="178"/>
      <c r="P31" s="178"/>
      <c r="Q31" s="178"/>
      <c r="R31" s="179"/>
      <c r="T31" s="82"/>
    </row>
    <row r="32" spans="1:20" s="81" customFormat="1" ht="36" customHeight="1" x14ac:dyDescent="0.25">
      <c r="A32" s="167" t="s">
        <v>29</v>
      </c>
      <c r="B32" s="167"/>
      <c r="C32" s="167"/>
      <c r="D32" s="167"/>
      <c r="E32" s="150" t="s">
        <v>576</v>
      </c>
      <c r="F32" s="150"/>
      <c r="G32" s="150"/>
      <c r="H32" s="150"/>
      <c r="I32" s="150"/>
      <c r="J32" s="151"/>
      <c r="K32" s="150"/>
      <c r="L32" s="150"/>
      <c r="M32" s="150"/>
      <c r="N32" s="150"/>
      <c r="O32" s="150"/>
      <c r="P32" s="150"/>
      <c r="Q32" s="150"/>
      <c r="R32" s="150"/>
      <c r="T32" s="82"/>
    </row>
    <row r="33" spans="1:20" s="81" customFormat="1" ht="84.75" customHeight="1" x14ac:dyDescent="0.25">
      <c r="A33" s="167" t="s">
        <v>30</v>
      </c>
      <c r="B33" s="167"/>
      <c r="C33" s="167"/>
      <c r="D33" s="167"/>
      <c r="E33" s="168" t="s">
        <v>556</v>
      </c>
      <c r="F33" s="178"/>
      <c r="G33" s="178"/>
      <c r="H33" s="178"/>
      <c r="I33" s="178"/>
      <c r="J33" s="178"/>
      <c r="K33" s="178"/>
      <c r="L33" s="178"/>
      <c r="M33" s="178"/>
      <c r="N33" s="178"/>
      <c r="O33" s="178"/>
      <c r="P33" s="178"/>
      <c r="Q33" s="178"/>
      <c r="R33" s="179"/>
      <c r="T33" s="82"/>
    </row>
    <row r="34" spans="1:20" ht="15.75" customHeight="1" x14ac:dyDescent="0.25">
      <c r="A34" s="190" t="s">
        <v>31</v>
      </c>
      <c r="B34" s="191"/>
      <c r="C34" s="191"/>
      <c r="D34" s="191"/>
      <c r="E34" s="191"/>
      <c r="F34" s="191"/>
      <c r="G34" s="191"/>
      <c r="H34" s="191"/>
      <c r="I34" s="191"/>
      <c r="J34" s="191"/>
      <c r="K34" s="191"/>
      <c r="L34" s="191"/>
      <c r="M34" s="191"/>
      <c r="N34" s="191"/>
      <c r="O34" s="191"/>
      <c r="P34" s="191"/>
      <c r="Q34" s="191"/>
      <c r="R34" s="191"/>
    </row>
    <row r="35" spans="1:20" ht="14.25" customHeight="1" x14ac:dyDescent="0.25">
      <c r="A35" s="190" t="s">
        <v>32</v>
      </c>
      <c r="B35" s="191"/>
      <c r="C35" s="191"/>
      <c r="D35" s="191"/>
      <c r="E35" s="191"/>
      <c r="F35" s="191"/>
      <c r="G35" s="191"/>
      <c r="H35" s="191"/>
      <c r="I35" s="191"/>
      <c r="J35" s="191"/>
      <c r="K35" s="191"/>
      <c r="L35" s="191"/>
      <c r="M35" s="191"/>
      <c r="N35" s="191"/>
      <c r="O35" s="191"/>
      <c r="P35" s="191"/>
      <c r="Q35" s="191"/>
      <c r="R35" s="191"/>
    </row>
    <row r="36" spans="1:20" ht="15.75" x14ac:dyDescent="0.25">
      <c r="A36" s="8"/>
      <c r="B36" s="8"/>
      <c r="C36" s="2"/>
      <c r="D36" s="5"/>
      <c r="E36" s="65"/>
      <c r="F36" s="65"/>
      <c r="G36" s="65"/>
      <c r="H36" s="5"/>
      <c r="I36" s="5"/>
      <c r="J36" s="5"/>
      <c r="K36" s="5"/>
      <c r="L36" s="5"/>
      <c r="M36" s="5"/>
      <c r="N36" s="5"/>
    </row>
    <row r="37" spans="1:20" ht="15.75" x14ac:dyDescent="0.25">
      <c r="A37" s="11" t="s">
        <v>33</v>
      </c>
      <c r="B37" s="11"/>
      <c r="C37" s="2"/>
      <c r="D37" s="2"/>
      <c r="E37" s="68"/>
      <c r="F37" s="68"/>
      <c r="G37" s="140"/>
      <c r="H37" s="2"/>
      <c r="I37" s="2"/>
      <c r="J37" s="12"/>
      <c r="K37" s="2"/>
      <c r="L37" s="2"/>
      <c r="M37" s="2"/>
      <c r="N37" s="2"/>
    </row>
    <row r="38" spans="1:20" s="13" customFormat="1" ht="22.5" customHeight="1" x14ac:dyDescent="0.2">
      <c r="A38" s="192" t="s">
        <v>34</v>
      </c>
      <c r="B38" s="194" t="s">
        <v>35</v>
      </c>
      <c r="C38" s="196" t="s">
        <v>36</v>
      </c>
      <c r="D38" s="197"/>
      <c r="E38" s="197"/>
      <c r="F38" s="197"/>
      <c r="G38" s="197"/>
      <c r="H38" s="196" t="s">
        <v>37</v>
      </c>
      <c r="I38" s="197"/>
      <c r="J38" s="196"/>
      <c r="K38" s="197"/>
      <c r="L38" s="198" t="s">
        <v>38</v>
      </c>
      <c r="M38" s="199"/>
      <c r="N38" s="199"/>
      <c r="O38" s="198" t="s">
        <v>39</v>
      </c>
      <c r="P38" s="199"/>
      <c r="Q38" s="199"/>
      <c r="R38" s="200" t="s">
        <v>40</v>
      </c>
      <c r="T38" s="49"/>
    </row>
    <row r="39" spans="1:20" s="13" customFormat="1" ht="124.5" customHeight="1" x14ac:dyDescent="0.2">
      <c r="A39" s="193"/>
      <c r="B39" s="195"/>
      <c r="C39" s="42" t="s">
        <v>41</v>
      </c>
      <c r="D39" s="42" t="s">
        <v>42</v>
      </c>
      <c r="E39" s="84" t="s">
        <v>43</v>
      </c>
      <c r="F39" s="84" t="s">
        <v>44</v>
      </c>
      <c r="G39" s="84" t="s">
        <v>45</v>
      </c>
      <c r="H39" s="14" t="s">
        <v>46</v>
      </c>
      <c r="I39" s="14" t="s">
        <v>47</v>
      </c>
      <c r="J39" s="14" t="s">
        <v>48</v>
      </c>
      <c r="K39" s="14" t="s">
        <v>49</v>
      </c>
      <c r="L39" s="15" t="s">
        <v>50</v>
      </c>
      <c r="M39" s="42" t="s">
        <v>51</v>
      </c>
      <c r="N39" s="15" t="s">
        <v>52</v>
      </c>
      <c r="O39" s="15" t="s">
        <v>53</v>
      </c>
      <c r="P39" s="121" t="s">
        <v>54</v>
      </c>
      <c r="Q39" s="15" t="s">
        <v>55</v>
      </c>
      <c r="R39" s="201"/>
      <c r="T39" s="49"/>
    </row>
    <row r="40" spans="1:20" s="13" customFormat="1" ht="56.25" customHeight="1" x14ac:dyDescent="0.2">
      <c r="A40" s="16" t="s">
        <v>56</v>
      </c>
      <c r="B40" s="17" t="s">
        <v>57</v>
      </c>
      <c r="C40" s="18" t="s">
        <v>58</v>
      </c>
      <c r="D40" s="18" t="s">
        <v>59</v>
      </c>
      <c r="E40" s="69">
        <v>24314</v>
      </c>
      <c r="F40" s="69">
        <v>23721</v>
      </c>
      <c r="G40" s="141">
        <v>22669</v>
      </c>
      <c r="H40" s="19"/>
      <c r="I40" s="19"/>
      <c r="J40" s="19"/>
      <c r="K40" s="19"/>
      <c r="L40" s="20"/>
      <c r="M40" s="20"/>
      <c r="N40" s="20"/>
      <c r="O40" s="20"/>
      <c r="P40" s="20"/>
      <c r="Q40" s="20"/>
      <c r="R40" s="130" t="s">
        <v>448</v>
      </c>
      <c r="T40" s="49"/>
    </row>
    <row r="41" spans="1:20" s="13" customFormat="1" ht="51" customHeight="1" x14ac:dyDescent="0.2">
      <c r="A41" s="16" t="s">
        <v>60</v>
      </c>
      <c r="B41" s="17" t="s">
        <v>61</v>
      </c>
      <c r="C41" s="18" t="s">
        <v>62</v>
      </c>
      <c r="D41" s="21" t="s">
        <v>63</v>
      </c>
      <c r="E41" s="69">
        <v>5.5</v>
      </c>
      <c r="F41" s="69">
        <v>4</v>
      </c>
      <c r="G41" s="69">
        <v>6.9</v>
      </c>
      <c r="H41" s="19"/>
      <c r="I41" s="19"/>
      <c r="J41" s="19"/>
      <c r="K41" s="19"/>
      <c r="L41" s="76">
        <f>L50+L53+L55</f>
        <v>9757149.870000001</v>
      </c>
      <c r="M41" s="76">
        <f t="shared" ref="M41:Q41" si="0">M50+M53+M55</f>
        <v>7616394.5399999991</v>
      </c>
      <c r="N41" s="76">
        <f>N50+N53+N55</f>
        <v>2140755.3299999996</v>
      </c>
      <c r="O41" s="76">
        <f>O50+O53+O55</f>
        <v>7638444.71</v>
      </c>
      <c r="P41" s="76">
        <f t="shared" si="0"/>
        <v>5702783.3899999997</v>
      </c>
      <c r="Q41" s="76">
        <f t="shared" si="0"/>
        <v>1935661.32</v>
      </c>
      <c r="R41" s="130" t="s">
        <v>64</v>
      </c>
      <c r="T41" s="49"/>
    </row>
    <row r="42" spans="1:20" s="13" customFormat="1" ht="36" x14ac:dyDescent="0.2">
      <c r="A42" s="22"/>
      <c r="B42" s="23"/>
      <c r="C42" s="18" t="s">
        <v>65</v>
      </c>
      <c r="D42" s="18" t="s">
        <v>66</v>
      </c>
      <c r="E42" s="69">
        <v>260911.73</v>
      </c>
      <c r="F42" s="69">
        <v>212775</v>
      </c>
      <c r="G42" s="104">
        <f>G50</f>
        <v>204920.74000000002</v>
      </c>
      <c r="H42" s="19"/>
      <c r="I42" s="19"/>
      <c r="J42" s="19"/>
      <c r="K42" s="19"/>
      <c r="L42" s="20"/>
      <c r="M42" s="20"/>
      <c r="N42" s="20"/>
      <c r="O42" s="20"/>
      <c r="P42" s="20"/>
      <c r="Q42" s="20"/>
      <c r="R42" s="24" t="s">
        <v>67</v>
      </c>
      <c r="T42" s="49"/>
    </row>
    <row r="43" spans="1:20" s="13" customFormat="1" ht="33.75" customHeight="1" x14ac:dyDescent="0.2">
      <c r="A43" s="22"/>
      <c r="B43" s="23"/>
      <c r="C43" s="18" t="s">
        <v>68</v>
      </c>
      <c r="D43" s="18" t="s">
        <v>69</v>
      </c>
      <c r="E43" s="69">
        <v>1170.1300000000001</v>
      </c>
      <c r="F43" s="69">
        <v>844.65</v>
      </c>
      <c r="G43" s="69">
        <f>G51</f>
        <v>0</v>
      </c>
      <c r="H43" s="19"/>
      <c r="I43" s="19"/>
      <c r="J43" s="19"/>
      <c r="K43" s="19"/>
      <c r="L43" s="20"/>
      <c r="M43" s="20"/>
      <c r="N43" s="20"/>
      <c r="O43" s="20"/>
      <c r="P43" s="20"/>
      <c r="Q43" s="20"/>
      <c r="R43" s="24"/>
      <c r="T43" s="49"/>
    </row>
    <row r="44" spans="1:20" s="13" customFormat="1" ht="24" x14ac:dyDescent="0.2">
      <c r="A44" s="22"/>
      <c r="B44" s="23"/>
      <c r="C44" s="18" t="s">
        <v>70</v>
      </c>
      <c r="D44" s="18" t="s">
        <v>71</v>
      </c>
      <c r="E44" s="69">
        <v>0.13400000000000001</v>
      </c>
      <c r="F44" s="69">
        <v>0.13400000000000001</v>
      </c>
      <c r="G44" s="69">
        <f>G69</f>
        <v>0</v>
      </c>
      <c r="H44" s="19"/>
      <c r="I44" s="19"/>
      <c r="J44" s="19"/>
      <c r="K44" s="19"/>
      <c r="L44" s="20"/>
      <c r="M44" s="20"/>
      <c r="N44" s="20"/>
      <c r="O44" s="20"/>
      <c r="P44" s="20"/>
      <c r="Q44" s="20"/>
      <c r="R44" s="24" t="s">
        <v>72</v>
      </c>
      <c r="T44" s="49"/>
    </row>
    <row r="45" spans="1:20" s="13" customFormat="1" ht="24" x14ac:dyDescent="0.2">
      <c r="A45" s="22"/>
      <c r="B45" s="23"/>
      <c r="C45" s="18" t="s">
        <v>73</v>
      </c>
      <c r="D45" s="18" t="s">
        <v>74</v>
      </c>
      <c r="E45" s="69">
        <v>20</v>
      </c>
      <c r="F45" s="69">
        <v>20</v>
      </c>
      <c r="G45" s="69">
        <f>G53</f>
        <v>17</v>
      </c>
      <c r="H45" s="19"/>
      <c r="I45" s="19"/>
      <c r="J45" s="19"/>
      <c r="K45" s="19"/>
      <c r="L45" s="20"/>
      <c r="M45" s="20"/>
      <c r="N45" s="20"/>
      <c r="O45" s="20"/>
      <c r="P45" s="20"/>
      <c r="Q45" s="20"/>
      <c r="R45" s="124" t="s">
        <v>75</v>
      </c>
      <c r="T45" s="49"/>
    </row>
    <row r="46" spans="1:20" s="13" customFormat="1" ht="36" x14ac:dyDescent="0.2">
      <c r="A46" s="22"/>
      <c r="B46" s="23"/>
      <c r="C46" s="18" t="s">
        <v>76</v>
      </c>
      <c r="D46" s="18" t="s">
        <v>77</v>
      </c>
      <c r="E46" s="69">
        <v>1</v>
      </c>
      <c r="F46" s="69">
        <v>1</v>
      </c>
      <c r="G46" s="69">
        <v>1</v>
      </c>
      <c r="H46" s="19"/>
      <c r="I46" s="19"/>
      <c r="J46" s="19"/>
      <c r="K46" s="19"/>
      <c r="L46" s="20"/>
      <c r="M46" s="20"/>
      <c r="N46" s="20"/>
      <c r="O46" s="20"/>
      <c r="P46" s="20"/>
      <c r="Q46" s="20"/>
      <c r="R46" s="24" t="s">
        <v>78</v>
      </c>
      <c r="T46" s="49"/>
    </row>
    <row r="47" spans="1:20" s="13" customFormat="1" ht="24" x14ac:dyDescent="0.2">
      <c r="A47" s="22"/>
      <c r="B47" s="23"/>
      <c r="C47" s="18" t="s">
        <v>79</v>
      </c>
      <c r="D47" s="18" t="s">
        <v>80</v>
      </c>
      <c r="E47" s="69">
        <v>0.35</v>
      </c>
      <c r="F47" s="69">
        <v>0.35</v>
      </c>
      <c r="G47" s="69">
        <v>0.35</v>
      </c>
      <c r="H47" s="19"/>
      <c r="I47" s="19"/>
      <c r="J47" s="19"/>
      <c r="K47" s="19"/>
      <c r="L47" s="20"/>
      <c r="M47" s="20"/>
      <c r="N47" s="20"/>
      <c r="O47" s="20"/>
      <c r="P47" s="20"/>
      <c r="Q47" s="20"/>
      <c r="R47" s="24" t="s">
        <v>81</v>
      </c>
      <c r="T47" s="49"/>
    </row>
    <row r="48" spans="1:20" s="13" customFormat="1" ht="48" x14ac:dyDescent="0.2">
      <c r="A48" s="22"/>
      <c r="B48" s="23"/>
      <c r="C48" s="18" t="s">
        <v>82</v>
      </c>
      <c r="D48" s="18" t="s">
        <v>83</v>
      </c>
      <c r="E48" s="69">
        <v>1000000</v>
      </c>
      <c r="F48" s="125">
        <v>0</v>
      </c>
      <c r="G48" s="69">
        <v>0</v>
      </c>
      <c r="H48" s="19"/>
      <c r="I48" s="19"/>
      <c r="J48" s="19"/>
      <c r="K48" s="19"/>
      <c r="L48" s="20"/>
      <c r="M48" s="20"/>
      <c r="N48" s="20"/>
      <c r="O48" s="20"/>
      <c r="P48" s="20"/>
      <c r="Q48" s="20"/>
      <c r="R48" s="24"/>
      <c r="T48" s="49"/>
    </row>
    <row r="49" spans="1:20" s="13" customFormat="1" ht="36" x14ac:dyDescent="0.2">
      <c r="A49" s="22"/>
      <c r="B49" s="23"/>
      <c r="C49" s="18" t="s">
        <v>84</v>
      </c>
      <c r="D49" s="18" t="s">
        <v>85</v>
      </c>
      <c r="E49" s="69">
        <v>15</v>
      </c>
      <c r="F49" s="69">
        <v>0</v>
      </c>
      <c r="G49" s="69">
        <v>0</v>
      </c>
      <c r="H49" s="19"/>
      <c r="I49" s="19"/>
      <c r="J49" s="19"/>
      <c r="K49" s="19"/>
      <c r="L49" s="20"/>
      <c r="M49" s="20"/>
      <c r="N49" s="20"/>
      <c r="O49" s="20"/>
      <c r="P49" s="20"/>
      <c r="Q49" s="20"/>
      <c r="R49" s="24"/>
      <c r="T49" s="49"/>
    </row>
    <row r="50" spans="1:20" s="13" customFormat="1" ht="234.75" customHeight="1" x14ac:dyDescent="0.2">
      <c r="A50" s="16" t="s">
        <v>86</v>
      </c>
      <c r="B50" s="17" t="s">
        <v>87</v>
      </c>
      <c r="C50" s="18" t="s">
        <v>65</v>
      </c>
      <c r="D50" s="18" t="s">
        <v>88</v>
      </c>
      <c r="E50" s="69">
        <v>214005.73</v>
      </c>
      <c r="F50" s="33"/>
      <c r="G50" s="104">
        <f>G60+G62+G63+G66+G67+G68+G70+G72+G73</f>
        <v>204920.74000000002</v>
      </c>
      <c r="H50" s="19"/>
      <c r="I50" s="19"/>
      <c r="J50" s="19"/>
      <c r="K50" s="19"/>
      <c r="L50" s="25">
        <f t="shared" ref="L50:Q50" si="1">L60+L62+L63+L66+L68+L67+L70+L71</f>
        <v>7171108.7200000007</v>
      </c>
      <c r="M50" s="25">
        <f t="shared" si="1"/>
        <v>5302824.8999999994</v>
      </c>
      <c r="N50" s="25">
        <f t="shared" si="1"/>
        <v>1868283.8199999998</v>
      </c>
      <c r="O50" s="25">
        <f t="shared" si="1"/>
        <v>6722728.6399999997</v>
      </c>
      <c r="P50" s="25">
        <f t="shared" si="1"/>
        <v>4917817.6499999994</v>
      </c>
      <c r="Q50" s="25">
        <f t="shared" si="1"/>
        <v>1804910.99</v>
      </c>
      <c r="R50" s="138" t="s">
        <v>89</v>
      </c>
      <c r="T50" s="49"/>
    </row>
    <row r="51" spans="1:20" s="13" customFormat="1" ht="36" x14ac:dyDescent="0.2">
      <c r="A51" s="22"/>
      <c r="B51" s="23"/>
      <c r="C51" s="18" t="s">
        <v>68</v>
      </c>
      <c r="D51" s="18" t="s">
        <v>90</v>
      </c>
      <c r="E51" s="69">
        <v>1170.1300000000001</v>
      </c>
      <c r="F51" s="69"/>
      <c r="G51" s="69">
        <f>G61</f>
        <v>0</v>
      </c>
      <c r="H51" s="19"/>
      <c r="I51" s="19"/>
      <c r="J51" s="19"/>
      <c r="K51" s="19"/>
      <c r="L51" s="20"/>
      <c r="M51" s="20"/>
      <c r="N51" s="20"/>
      <c r="O51" s="20"/>
      <c r="P51" s="20"/>
      <c r="Q51" s="20"/>
      <c r="R51" s="124"/>
      <c r="T51" s="49"/>
    </row>
    <row r="52" spans="1:20" s="13" customFormat="1" ht="36" x14ac:dyDescent="0.2">
      <c r="A52" s="22"/>
      <c r="B52" s="23"/>
      <c r="C52" s="18" t="s">
        <v>76</v>
      </c>
      <c r="D52" s="18" t="s">
        <v>91</v>
      </c>
      <c r="E52" s="69">
        <v>1</v>
      </c>
      <c r="F52" s="69"/>
      <c r="G52" s="69">
        <f>G71</f>
        <v>1</v>
      </c>
      <c r="H52" s="19"/>
      <c r="I52" s="19"/>
      <c r="J52" s="19"/>
      <c r="K52" s="19"/>
      <c r="L52" s="20"/>
      <c r="M52" s="20"/>
      <c r="N52" s="20"/>
      <c r="O52" s="20"/>
      <c r="P52" s="20"/>
      <c r="Q52" s="20"/>
      <c r="R52" s="24" t="s">
        <v>78</v>
      </c>
      <c r="T52" s="49"/>
    </row>
    <row r="53" spans="1:20" s="13" customFormat="1" ht="60" x14ac:dyDescent="0.2">
      <c r="A53" s="16" t="s">
        <v>92</v>
      </c>
      <c r="B53" s="17" t="s">
        <v>93</v>
      </c>
      <c r="C53" s="18" t="s">
        <v>73</v>
      </c>
      <c r="D53" s="18" t="s">
        <v>94</v>
      </c>
      <c r="E53" s="69">
        <v>20</v>
      </c>
      <c r="F53" s="33"/>
      <c r="G53" s="69">
        <v>17</v>
      </c>
      <c r="H53" s="19"/>
      <c r="I53" s="19"/>
      <c r="J53" s="19"/>
      <c r="K53" s="19"/>
      <c r="L53" s="25">
        <f t="shared" ref="L53:Q53" si="2">L64+L72</f>
        <v>1860450.06</v>
      </c>
      <c r="M53" s="25">
        <f t="shared" si="2"/>
        <v>1685868.84</v>
      </c>
      <c r="N53" s="25">
        <f t="shared" si="2"/>
        <v>174581.22</v>
      </c>
      <c r="O53" s="25">
        <f t="shared" si="2"/>
        <v>408115.67000000004</v>
      </c>
      <c r="P53" s="25">
        <f t="shared" si="2"/>
        <v>350803.12</v>
      </c>
      <c r="Q53" s="25">
        <f t="shared" si="2"/>
        <v>57312.549999999996</v>
      </c>
      <c r="R53" s="124" t="s">
        <v>75</v>
      </c>
      <c r="T53" s="49"/>
    </row>
    <row r="54" spans="1:20" s="13" customFormat="1" ht="36" x14ac:dyDescent="0.2">
      <c r="A54" s="22"/>
      <c r="B54" s="23"/>
      <c r="C54" s="18" t="s">
        <v>65</v>
      </c>
      <c r="D54" s="18" t="s">
        <v>88</v>
      </c>
      <c r="E54" s="69">
        <v>27860</v>
      </c>
      <c r="F54" s="33"/>
      <c r="G54" s="69">
        <v>0</v>
      </c>
      <c r="H54" s="19"/>
      <c r="I54" s="19"/>
      <c r="J54" s="19"/>
      <c r="K54" s="19"/>
      <c r="L54" s="20"/>
      <c r="M54" s="20"/>
      <c r="N54" s="20"/>
      <c r="O54" s="20"/>
      <c r="P54" s="25"/>
      <c r="Q54" s="25"/>
      <c r="R54" s="124"/>
      <c r="T54" s="49"/>
    </row>
    <row r="55" spans="1:20" s="13" customFormat="1" ht="132.75" customHeight="1" x14ac:dyDescent="0.2">
      <c r="A55" s="16" t="s">
        <v>95</v>
      </c>
      <c r="B55" s="26" t="s">
        <v>96</v>
      </c>
      <c r="C55" s="18" t="s">
        <v>70</v>
      </c>
      <c r="D55" s="18" t="s">
        <v>97</v>
      </c>
      <c r="E55" s="69">
        <v>0.13400000000000001</v>
      </c>
      <c r="F55" s="33"/>
      <c r="G55" s="69">
        <v>0</v>
      </c>
      <c r="H55" s="19"/>
      <c r="I55" s="19"/>
      <c r="J55" s="19"/>
      <c r="K55" s="19"/>
      <c r="L55" s="102">
        <f t="shared" ref="L55:Q55" si="3">L65+L69+L73</f>
        <v>725591.09</v>
      </c>
      <c r="M55" s="25">
        <f t="shared" si="3"/>
        <v>627700.79999999993</v>
      </c>
      <c r="N55" s="25">
        <f t="shared" si="3"/>
        <v>97890.29</v>
      </c>
      <c r="O55" s="25">
        <f t="shared" si="3"/>
        <v>507600.4</v>
      </c>
      <c r="P55" s="25">
        <f t="shared" si="3"/>
        <v>434162.62</v>
      </c>
      <c r="Q55" s="25">
        <f t="shared" si="3"/>
        <v>73437.78</v>
      </c>
      <c r="R55" s="124"/>
      <c r="T55" s="49"/>
    </row>
    <row r="56" spans="1:20" s="13" customFormat="1" ht="24" x14ac:dyDescent="0.2">
      <c r="A56" s="22"/>
      <c r="B56" s="23"/>
      <c r="C56" s="18" t="s">
        <v>98</v>
      </c>
      <c r="D56" s="18" t="s">
        <v>99</v>
      </c>
      <c r="E56" s="69">
        <v>0.35</v>
      </c>
      <c r="F56" s="33"/>
      <c r="G56" s="69">
        <v>0.35</v>
      </c>
      <c r="H56" s="19"/>
      <c r="I56" s="19"/>
      <c r="J56" s="19"/>
      <c r="K56" s="19"/>
      <c r="L56" s="20"/>
      <c r="M56" s="20"/>
      <c r="N56" s="20"/>
      <c r="O56" s="20"/>
      <c r="P56" s="20"/>
      <c r="Q56" s="20"/>
      <c r="R56" s="24" t="s">
        <v>81</v>
      </c>
      <c r="T56" s="49"/>
    </row>
    <row r="57" spans="1:20" s="13" customFormat="1" ht="48" x14ac:dyDescent="0.2">
      <c r="A57" s="22"/>
      <c r="B57" s="23"/>
      <c r="C57" s="18" t="s">
        <v>82</v>
      </c>
      <c r="D57" s="18" t="s">
        <v>100</v>
      </c>
      <c r="E57" s="69">
        <v>1000000</v>
      </c>
      <c r="F57" s="33"/>
      <c r="G57" s="69">
        <v>0</v>
      </c>
      <c r="H57" s="19"/>
      <c r="I57" s="19"/>
      <c r="J57" s="19"/>
      <c r="K57" s="19"/>
      <c r="L57" s="20"/>
      <c r="M57" s="20"/>
      <c r="N57" s="20"/>
      <c r="O57" s="20"/>
      <c r="P57" s="20"/>
      <c r="Q57" s="20"/>
      <c r="R57" s="124"/>
      <c r="T57" s="49"/>
    </row>
    <row r="58" spans="1:20" s="13" customFormat="1" ht="48" x14ac:dyDescent="0.2">
      <c r="A58" s="22"/>
      <c r="B58" s="23"/>
      <c r="C58" s="18" t="s">
        <v>84</v>
      </c>
      <c r="D58" s="18" t="s">
        <v>101</v>
      </c>
      <c r="E58" s="69">
        <v>15</v>
      </c>
      <c r="F58" s="33"/>
      <c r="G58" s="69">
        <v>0</v>
      </c>
      <c r="H58" s="19"/>
      <c r="I58" s="19"/>
      <c r="J58" s="19"/>
      <c r="K58" s="19"/>
      <c r="L58" s="20"/>
      <c r="M58" s="20"/>
      <c r="N58" s="20"/>
      <c r="O58" s="20"/>
      <c r="P58" s="20"/>
      <c r="Q58" s="20"/>
      <c r="R58" s="124"/>
      <c r="T58" s="49"/>
    </row>
    <row r="59" spans="1:20" s="13" customFormat="1" ht="69" customHeight="1" x14ac:dyDescent="0.2">
      <c r="A59" s="22"/>
      <c r="B59" s="23"/>
      <c r="C59" s="18" t="s">
        <v>65</v>
      </c>
      <c r="D59" s="18" t="s">
        <v>102</v>
      </c>
      <c r="E59" s="69">
        <v>19046</v>
      </c>
      <c r="F59" s="33"/>
      <c r="G59" s="69">
        <v>0</v>
      </c>
      <c r="H59" s="19"/>
      <c r="I59" s="19"/>
      <c r="J59" s="19"/>
      <c r="K59" s="19"/>
      <c r="L59" s="20"/>
      <c r="M59" s="20"/>
      <c r="N59" s="20"/>
      <c r="O59" s="20"/>
      <c r="P59" s="20"/>
      <c r="Q59" s="20"/>
      <c r="R59" s="124"/>
      <c r="T59" s="49"/>
    </row>
    <row r="60" spans="1:20" s="13" customFormat="1" ht="71.25" customHeight="1" x14ac:dyDescent="0.2">
      <c r="A60" s="223" t="s">
        <v>103</v>
      </c>
      <c r="B60" s="225" t="s">
        <v>104</v>
      </c>
      <c r="C60" s="18" t="s">
        <v>65</v>
      </c>
      <c r="D60" s="18" t="s">
        <v>105</v>
      </c>
      <c r="E60" s="104">
        <v>6826.23</v>
      </c>
      <c r="F60" s="33"/>
      <c r="G60" s="69">
        <v>0</v>
      </c>
      <c r="H60" s="180">
        <v>2018</v>
      </c>
      <c r="I60" s="180">
        <v>2022</v>
      </c>
      <c r="J60" s="182" t="s">
        <v>106</v>
      </c>
      <c r="K60" s="184" t="s">
        <v>107</v>
      </c>
      <c r="L60" s="186">
        <f>M60+N60</f>
        <v>2463370.06</v>
      </c>
      <c r="M60" s="188">
        <v>1568591</v>
      </c>
      <c r="N60" s="188">
        <v>894779.06</v>
      </c>
      <c r="O60" s="186">
        <f>P60+Q60</f>
        <v>2298784.9299999997</v>
      </c>
      <c r="P60" s="186">
        <v>1427351.15</v>
      </c>
      <c r="Q60" s="186">
        <v>871433.78</v>
      </c>
      <c r="R60" s="209" t="s">
        <v>449</v>
      </c>
      <c r="T60" s="49"/>
    </row>
    <row r="61" spans="1:20" s="13" customFormat="1" ht="63.75" customHeight="1" x14ac:dyDescent="0.2">
      <c r="A61" s="224"/>
      <c r="B61" s="226"/>
      <c r="C61" s="18" t="s">
        <v>68</v>
      </c>
      <c r="D61" s="18" t="s">
        <v>69</v>
      </c>
      <c r="E61" s="69">
        <v>844.65</v>
      </c>
      <c r="F61" s="33"/>
      <c r="G61" s="69">
        <v>0</v>
      </c>
      <c r="H61" s="181"/>
      <c r="I61" s="181"/>
      <c r="J61" s="183"/>
      <c r="K61" s="185"/>
      <c r="L61" s="187"/>
      <c r="M61" s="187"/>
      <c r="N61" s="189"/>
      <c r="O61" s="189"/>
      <c r="P61" s="189"/>
      <c r="Q61" s="189"/>
      <c r="R61" s="187"/>
      <c r="T61" s="49"/>
    </row>
    <row r="62" spans="1:20" s="13" customFormat="1" ht="87" customHeight="1" x14ac:dyDescent="0.2">
      <c r="A62" s="115" t="s">
        <v>108</v>
      </c>
      <c r="B62" s="26" t="s">
        <v>450</v>
      </c>
      <c r="C62" s="141" t="s">
        <v>65</v>
      </c>
      <c r="D62" s="120" t="s">
        <v>66</v>
      </c>
      <c r="E62" s="104">
        <v>5766.1</v>
      </c>
      <c r="F62" s="33"/>
      <c r="G62" s="97">
        <v>5766.1</v>
      </c>
      <c r="H62" s="69">
        <v>2017</v>
      </c>
      <c r="I62" s="69">
        <v>2020</v>
      </c>
      <c r="J62" s="16" t="s">
        <v>109</v>
      </c>
      <c r="K62" s="123" t="s">
        <v>110</v>
      </c>
      <c r="L62" s="90">
        <f>M62+N62</f>
        <v>1142588.6400000001</v>
      </c>
      <c r="M62" s="90">
        <v>933067.78</v>
      </c>
      <c r="N62" s="90">
        <v>209520.86</v>
      </c>
      <c r="O62" s="90">
        <v>1142588.6399999999</v>
      </c>
      <c r="P62" s="90">
        <v>933067.78</v>
      </c>
      <c r="Q62" s="90">
        <v>209520.86</v>
      </c>
      <c r="R62" s="123" t="s">
        <v>111</v>
      </c>
      <c r="T62" s="49"/>
    </row>
    <row r="63" spans="1:20" s="13" customFormat="1" ht="189" customHeight="1" x14ac:dyDescent="0.2">
      <c r="A63" s="16" t="s">
        <v>112</v>
      </c>
      <c r="B63" s="26" t="s">
        <v>113</v>
      </c>
      <c r="C63" s="18" t="s">
        <v>65</v>
      </c>
      <c r="D63" s="18" t="s">
        <v>66</v>
      </c>
      <c r="E63" s="104">
        <v>98869</v>
      </c>
      <c r="F63" s="33"/>
      <c r="G63" s="69">
        <v>98827</v>
      </c>
      <c r="H63" s="69">
        <v>2017</v>
      </c>
      <c r="I63" s="69">
        <v>2019</v>
      </c>
      <c r="J63" s="115" t="s">
        <v>109</v>
      </c>
      <c r="K63" s="123" t="s">
        <v>114</v>
      </c>
      <c r="L63" s="25">
        <f>M63+N63</f>
        <v>667440.91999999993</v>
      </c>
      <c r="M63" s="25">
        <v>617382.84</v>
      </c>
      <c r="N63" s="25">
        <v>50058.080000000002</v>
      </c>
      <c r="O63" s="25">
        <v>667440.92000000004</v>
      </c>
      <c r="P63" s="25">
        <v>617382.84</v>
      </c>
      <c r="Q63" s="25">
        <v>50058.080000000002</v>
      </c>
      <c r="R63" s="41" t="s">
        <v>115</v>
      </c>
      <c r="T63" s="49"/>
    </row>
    <row r="64" spans="1:20" s="13" customFormat="1" ht="36" x14ac:dyDescent="0.2">
      <c r="A64" s="16" t="s">
        <v>116</v>
      </c>
      <c r="B64" s="26" t="s">
        <v>117</v>
      </c>
      <c r="C64" s="18" t="s">
        <v>73</v>
      </c>
      <c r="D64" s="18" t="s">
        <v>94</v>
      </c>
      <c r="E64" s="93">
        <v>21</v>
      </c>
      <c r="F64" s="33"/>
      <c r="G64" s="69">
        <v>18</v>
      </c>
      <c r="H64" s="93">
        <v>2016</v>
      </c>
      <c r="I64" s="93">
        <v>2022</v>
      </c>
      <c r="J64" s="112" t="s">
        <v>106</v>
      </c>
      <c r="K64" s="113" t="s">
        <v>118</v>
      </c>
      <c r="L64" s="102">
        <f>M64+N64</f>
        <v>431079.82</v>
      </c>
      <c r="M64" s="102">
        <v>366417.84</v>
      </c>
      <c r="N64" s="25">
        <v>64661.98</v>
      </c>
      <c r="O64" s="18">
        <f>P64+Q64</f>
        <v>354697.97000000003</v>
      </c>
      <c r="P64" s="18">
        <v>301493.27</v>
      </c>
      <c r="Q64" s="18">
        <v>53204.7</v>
      </c>
      <c r="R64" s="120" t="s">
        <v>557</v>
      </c>
      <c r="T64" s="49"/>
    </row>
    <row r="65" spans="1:20" s="13" customFormat="1" ht="36" x14ac:dyDescent="0.2">
      <c r="A65" s="16" t="s">
        <v>119</v>
      </c>
      <c r="B65" s="26" t="s">
        <v>120</v>
      </c>
      <c r="C65" s="18" t="s">
        <v>98</v>
      </c>
      <c r="D65" s="18" t="s">
        <v>121</v>
      </c>
      <c r="E65" s="93">
        <v>0.35</v>
      </c>
      <c r="F65" s="33"/>
      <c r="G65" s="69">
        <v>0.35</v>
      </c>
      <c r="H65" s="93">
        <v>2016</v>
      </c>
      <c r="I65" s="93">
        <v>2020</v>
      </c>
      <c r="J65" s="112" t="s">
        <v>109</v>
      </c>
      <c r="K65" s="113" t="s">
        <v>122</v>
      </c>
      <c r="L65" s="102">
        <v>338552.03</v>
      </c>
      <c r="M65" s="102">
        <v>287769.21999999997</v>
      </c>
      <c r="N65" s="25">
        <v>50782.81</v>
      </c>
      <c r="O65" s="25">
        <v>338552.03</v>
      </c>
      <c r="P65" s="25">
        <v>287769.21999999997</v>
      </c>
      <c r="Q65" s="25">
        <v>50782.81</v>
      </c>
      <c r="R65" s="124"/>
      <c r="T65" s="49"/>
    </row>
    <row r="66" spans="1:20" s="13" customFormat="1" ht="108" customHeight="1" x14ac:dyDescent="0.2">
      <c r="A66" s="16" t="s">
        <v>123</v>
      </c>
      <c r="B66" s="26" t="s">
        <v>124</v>
      </c>
      <c r="C66" s="18" t="s">
        <v>65</v>
      </c>
      <c r="D66" s="18" t="s">
        <v>125</v>
      </c>
      <c r="E66" s="92">
        <v>101439</v>
      </c>
      <c r="F66" s="33"/>
      <c r="G66" s="69">
        <v>78609</v>
      </c>
      <c r="H66" s="93">
        <v>2017</v>
      </c>
      <c r="I66" s="93">
        <v>2019</v>
      </c>
      <c r="J66" s="115" t="s">
        <v>109</v>
      </c>
      <c r="K66" s="41" t="s">
        <v>126</v>
      </c>
      <c r="L66" s="102">
        <f>M66+N66</f>
        <v>985763.28</v>
      </c>
      <c r="M66" s="102">
        <v>550216.61</v>
      </c>
      <c r="N66" s="25">
        <v>435546.67</v>
      </c>
      <c r="O66" s="102">
        <v>985763.28</v>
      </c>
      <c r="P66" s="102">
        <v>550216.61</v>
      </c>
      <c r="Q66" s="25">
        <v>435546.67</v>
      </c>
      <c r="R66" s="120" t="s">
        <v>127</v>
      </c>
      <c r="T66" s="49"/>
    </row>
    <row r="67" spans="1:20" s="13" customFormat="1" ht="36" x14ac:dyDescent="0.2">
      <c r="A67" s="16" t="s">
        <v>128</v>
      </c>
      <c r="B67" s="26" t="s">
        <v>129</v>
      </c>
      <c r="C67" s="18" t="s">
        <v>65</v>
      </c>
      <c r="D67" s="18" t="s">
        <v>125</v>
      </c>
      <c r="E67" s="93">
        <v>8081.1</v>
      </c>
      <c r="F67" s="33"/>
      <c r="G67" s="69">
        <v>3397.64</v>
      </c>
      <c r="H67" s="93">
        <v>2019</v>
      </c>
      <c r="I67" s="93">
        <v>2021</v>
      </c>
      <c r="J67" s="115" t="s">
        <v>109</v>
      </c>
      <c r="K67" s="107" t="s">
        <v>130</v>
      </c>
      <c r="L67" s="101">
        <f>M67+N67</f>
        <v>342043.32</v>
      </c>
      <c r="M67" s="116">
        <v>261176</v>
      </c>
      <c r="N67" s="100">
        <v>80867.320000000007</v>
      </c>
      <c r="O67" s="117">
        <f>P67+Q67</f>
        <v>341980.43</v>
      </c>
      <c r="P67" s="116">
        <v>261127.98</v>
      </c>
      <c r="Q67" s="100">
        <v>80852.45</v>
      </c>
      <c r="R67" s="131" t="s">
        <v>558</v>
      </c>
      <c r="T67" s="49"/>
    </row>
    <row r="68" spans="1:20" s="13" customFormat="1" ht="72" customHeight="1" x14ac:dyDescent="0.2">
      <c r="A68" s="118" t="s">
        <v>132</v>
      </c>
      <c r="B68" s="118" t="s">
        <v>133</v>
      </c>
      <c r="C68" s="18" t="s">
        <v>65</v>
      </c>
      <c r="D68" s="18" t="s">
        <v>66</v>
      </c>
      <c r="E68" s="93">
        <v>1230</v>
      </c>
      <c r="F68" s="33"/>
      <c r="G68" s="69">
        <v>0</v>
      </c>
      <c r="H68" s="93">
        <v>2020</v>
      </c>
      <c r="I68" s="93">
        <v>2022</v>
      </c>
      <c r="J68" s="112" t="s">
        <v>106</v>
      </c>
      <c r="K68" s="107" t="s">
        <v>134</v>
      </c>
      <c r="L68" s="102">
        <f>M68+N68</f>
        <v>891263.89</v>
      </c>
      <c r="M68" s="102">
        <v>765575.4</v>
      </c>
      <c r="N68" s="25">
        <v>125688.49</v>
      </c>
      <c r="O68" s="18">
        <f>P68+Q68</f>
        <v>607531.83000000007</v>
      </c>
      <c r="P68" s="18">
        <v>521856.02</v>
      </c>
      <c r="Q68" s="18">
        <v>85675.81</v>
      </c>
      <c r="R68" s="132" t="s">
        <v>562</v>
      </c>
      <c r="T68" s="49"/>
    </row>
    <row r="69" spans="1:20" s="13" customFormat="1" ht="24" x14ac:dyDescent="0.2">
      <c r="A69" s="16" t="s">
        <v>135</v>
      </c>
      <c r="B69" s="26" t="s">
        <v>136</v>
      </c>
      <c r="C69" s="18" t="s">
        <v>70</v>
      </c>
      <c r="D69" s="18" t="s">
        <v>71</v>
      </c>
      <c r="E69" s="93">
        <v>0.13400000000000001</v>
      </c>
      <c r="F69" s="33"/>
      <c r="G69" s="69">
        <v>0</v>
      </c>
      <c r="H69" s="93">
        <v>2019</v>
      </c>
      <c r="I69" s="93">
        <v>2021</v>
      </c>
      <c r="J69" s="111" t="s">
        <v>106</v>
      </c>
      <c r="K69" s="107" t="s">
        <v>137</v>
      </c>
      <c r="L69" s="98">
        <f>SUM(M69,N69)</f>
        <v>191144.09</v>
      </c>
      <c r="M69" s="98">
        <v>162472.47</v>
      </c>
      <c r="N69" s="98">
        <v>28671.62</v>
      </c>
      <c r="O69" s="98">
        <f>SUM(P69,Q69)</f>
        <v>120697.37</v>
      </c>
      <c r="P69" s="98">
        <v>102592.76</v>
      </c>
      <c r="Q69" s="98">
        <v>18104.61</v>
      </c>
      <c r="R69" s="41" t="s">
        <v>563</v>
      </c>
      <c r="T69" s="49"/>
    </row>
    <row r="70" spans="1:20" s="13" customFormat="1" ht="56.25" customHeight="1" x14ac:dyDescent="0.2">
      <c r="A70" s="16" t="s">
        <v>138</v>
      </c>
      <c r="B70" s="26" t="s">
        <v>139</v>
      </c>
      <c r="C70" s="18" t="s">
        <v>65</v>
      </c>
      <c r="D70" s="18" t="s">
        <v>66</v>
      </c>
      <c r="E70" s="93">
        <v>18321</v>
      </c>
      <c r="F70" s="33"/>
      <c r="G70" s="69">
        <v>18321</v>
      </c>
      <c r="H70" s="93">
        <v>2017</v>
      </c>
      <c r="I70" s="93">
        <v>2020</v>
      </c>
      <c r="J70" s="112" t="s">
        <v>109</v>
      </c>
      <c r="K70" s="107" t="s">
        <v>140</v>
      </c>
      <c r="L70" s="25">
        <f>SUM(M70,N70)</f>
        <v>608050.61</v>
      </c>
      <c r="M70" s="25">
        <v>546815.47</v>
      </c>
      <c r="N70" s="25">
        <v>61235.14</v>
      </c>
      <c r="O70" s="25">
        <f>SUM(P70,Q70)</f>
        <v>608050.61</v>
      </c>
      <c r="P70" s="25">
        <v>546815.47</v>
      </c>
      <c r="Q70" s="25">
        <v>61235.14</v>
      </c>
      <c r="R70" s="107"/>
      <c r="T70" s="49"/>
    </row>
    <row r="71" spans="1:20" s="13" customFormat="1" ht="36" x14ac:dyDescent="0.2">
      <c r="A71" s="16" t="s">
        <v>141</v>
      </c>
      <c r="B71" s="26" t="s">
        <v>142</v>
      </c>
      <c r="C71" s="18" t="s">
        <v>76</v>
      </c>
      <c r="D71" s="18" t="s">
        <v>77</v>
      </c>
      <c r="E71" s="93">
        <v>1</v>
      </c>
      <c r="F71" s="33"/>
      <c r="G71" s="69">
        <v>1</v>
      </c>
      <c r="H71" s="93">
        <v>2017</v>
      </c>
      <c r="I71" s="93">
        <v>2018</v>
      </c>
      <c r="J71" s="112" t="s">
        <v>109</v>
      </c>
      <c r="K71" s="113" t="s">
        <v>143</v>
      </c>
      <c r="L71" s="102">
        <v>70588</v>
      </c>
      <c r="M71" s="102">
        <v>59999.8</v>
      </c>
      <c r="N71" s="25">
        <v>10588.2</v>
      </c>
      <c r="O71" s="25">
        <v>70588</v>
      </c>
      <c r="P71" s="25">
        <v>59999.8</v>
      </c>
      <c r="Q71" s="25">
        <v>10588.2</v>
      </c>
      <c r="R71" s="124"/>
      <c r="T71" s="49"/>
    </row>
    <row r="72" spans="1:20" s="13" customFormat="1" ht="63" customHeight="1" x14ac:dyDescent="0.2">
      <c r="A72" s="16" t="s">
        <v>144</v>
      </c>
      <c r="B72" s="26" t="s">
        <v>145</v>
      </c>
      <c r="C72" s="18" t="s">
        <v>65</v>
      </c>
      <c r="D72" s="18" t="s">
        <v>146</v>
      </c>
      <c r="E72" s="103">
        <v>27860</v>
      </c>
      <c r="F72" s="33"/>
      <c r="G72" s="69">
        <v>0</v>
      </c>
      <c r="H72" s="93">
        <v>2020</v>
      </c>
      <c r="I72" s="93">
        <v>2023</v>
      </c>
      <c r="J72" s="112" t="s">
        <v>106</v>
      </c>
      <c r="K72" s="114" t="s">
        <v>147</v>
      </c>
      <c r="L72" s="25">
        <f>M72+N72</f>
        <v>1429370.24</v>
      </c>
      <c r="M72" s="25">
        <v>1319451</v>
      </c>
      <c r="N72" s="25">
        <v>109919.24</v>
      </c>
      <c r="O72" s="104">
        <v>53417.7</v>
      </c>
      <c r="P72" s="104">
        <v>49309.85</v>
      </c>
      <c r="Q72" s="104">
        <v>4107.8500000000004</v>
      </c>
      <c r="R72" s="18" t="s">
        <v>451</v>
      </c>
      <c r="T72" s="49"/>
    </row>
    <row r="73" spans="1:20" s="13" customFormat="1" ht="41.25" customHeight="1" x14ac:dyDescent="0.2">
      <c r="A73" s="16" t="s">
        <v>148</v>
      </c>
      <c r="B73" s="26" t="s">
        <v>149</v>
      </c>
      <c r="C73" s="18" t="s">
        <v>65</v>
      </c>
      <c r="D73" s="18" t="s">
        <v>125</v>
      </c>
      <c r="E73" s="109">
        <v>19046</v>
      </c>
      <c r="F73" s="33"/>
      <c r="G73" s="69">
        <v>0</v>
      </c>
      <c r="H73" s="210">
        <v>2020</v>
      </c>
      <c r="I73" s="210">
        <v>2023</v>
      </c>
      <c r="J73" s="213" t="s">
        <v>106</v>
      </c>
      <c r="K73" s="210" t="s">
        <v>150</v>
      </c>
      <c r="L73" s="208">
        <v>195894.97</v>
      </c>
      <c r="M73" s="215">
        <v>177459.11</v>
      </c>
      <c r="N73" s="206">
        <v>18435.86</v>
      </c>
      <c r="O73" s="208">
        <f>P73+Q73</f>
        <v>48351</v>
      </c>
      <c r="P73" s="215">
        <v>43800.639999999999</v>
      </c>
      <c r="Q73" s="206">
        <v>4550.3599999999997</v>
      </c>
      <c r="R73" s="220" t="s">
        <v>559</v>
      </c>
      <c r="T73" s="49"/>
    </row>
    <row r="74" spans="1:20" s="13" customFormat="1" ht="46.5" customHeight="1" x14ac:dyDescent="0.2">
      <c r="A74" s="16"/>
      <c r="B74" s="119"/>
      <c r="C74" s="18" t="s">
        <v>82</v>
      </c>
      <c r="D74" s="18" t="s">
        <v>83</v>
      </c>
      <c r="E74" s="110">
        <v>1000</v>
      </c>
      <c r="F74" s="33"/>
      <c r="G74" s="69">
        <v>0</v>
      </c>
      <c r="H74" s="211"/>
      <c r="I74" s="211"/>
      <c r="J74" s="211"/>
      <c r="K74" s="211"/>
      <c r="L74" s="214"/>
      <c r="M74" s="216"/>
      <c r="N74" s="218"/>
      <c r="O74" s="214"/>
      <c r="P74" s="216"/>
      <c r="Q74" s="218"/>
      <c r="R74" s="221"/>
      <c r="T74" s="49"/>
    </row>
    <row r="75" spans="1:20" s="13" customFormat="1" ht="53.25" customHeight="1" x14ac:dyDescent="0.2">
      <c r="A75" s="16"/>
      <c r="B75" s="119"/>
      <c r="C75" s="18" t="s">
        <v>84</v>
      </c>
      <c r="D75" s="18" t="s">
        <v>85</v>
      </c>
      <c r="E75" s="93">
        <v>15</v>
      </c>
      <c r="F75" s="33"/>
      <c r="G75" s="69">
        <v>0</v>
      </c>
      <c r="H75" s="212"/>
      <c r="I75" s="212"/>
      <c r="J75" s="212"/>
      <c r="K75" s="212"/>
      <c r="L75" s="207"/>
      <c r="M75" s="217"/>
      <c r="N75" s="219"/>
      <c r="O75" s="207"/>
      <c r="P75" s="217"/>
      <c r="Q75" s="219"/>
      <c r="R75" s="222"/>
      <c r="T75" s="49"/>
    </row>
    <row r="76" spans="1:20" s="13" customFormat="1" ht="57.75" customHeight="1" x14ac:dyDescent="0.2">
      <c r="A76" s="16" t="s">
        <v>151</v>
      </c>
      <c r="B76" s="26" t="s">
        <v>152</v>
      </c>
      <c r="C76" s="18" t="s">
        <v>153</v>
      </c>
      <c r="D76" s="18" t="s">
        <v>154</v>
      </c>
      <c r="E76" s="69">
        <v>10</v>
      </c>
      <c r="F76" s="69">
        <v>8</v>
      </c>
      <c r="G76" s="93">
        <v>16.96</v>
      </c>
      <c r="H76" s="108"/>
      <c r="I76" s="33"/>
      <c r="J76" s="19"/>
      <c r="K76" s="19"/>
      <c r="L76" s="76">
        <f>L83+L84+L87</f>
        <v>5163387.5900000008</v>
      </c>
      <c r="M76" s="76">
        <f t="shared" ref="M76:Q76" si="4">M83+M84+M87</f>
        <v>3678332.6900000004</v>
      </c>
      <c r="N76" s="76">
        <f t="shared" si="4"/>
        <v>1485054.9000000001</v>
      </c>
      <c r="O76" s="76">
        <f t="shared" si="4"/>
        <v>4840748.5199999996</v>
      </c>
      <c r="P76" s="76">
        <f t="shared" si="4"/>
        <v>3393708.37</v>
      </c>
      <c r="Q76" s="76">
        <f t="shared" si="4"/>
        <v>1447040.15</v>
      </c>
      <c r="R76" s="133" t="s">
        <v>552</v>
      </c>
      <c r="T76" s="49"/>
    </row>
    <row r="77" spans="1:20" s="13" customFormat="1" ht="36" x14ac:dyDescent="0.2">
      <c r="A77" s="22"/>
      <c r="B77" s="23"/>
      <c r="C77" s="18" t="s">
        <v>155</v>
      </c>
      <c r="D77" s="18" t="s">
        <v>66</v>
      </c>
      <c r="E77" s="69">
        <v>386387.1</v>
      </c>
      <c r="F77" s="69">
        <v>339539</v>
      </c>
      <c r="G77" s="69">
        <v>0</v>
      </c>
      <c r="H77" s="33"/>
      <c r="I77" s="33"/>
      <c r="J77" s="19"/>
      <c r="K77" s="19"/>
      <c r="L77" s="20"/>
      <c r="M77" s="20"/>
      <c r="N77" s="20"/>
      <c r="O77" s="20"/>
      <c r="P77" s="20"/>
      <c r="Q77" s="20"/>
      <c r="R77" s="24"/>
      <c r="T77" s="49"/>
    </row>
    <row r="78" spans="1:20" s="13" customFormat="1" ht="36" x14ac:dyDescent="0.2">
      <c r="A78" s="22"/>
      <c r="B78" s="23"/>
      <c r="C78" s="18" t="s">
        <v>156</v>
      </c>
      <c r="D78" s="18" t="s">
        <v>157</v>
      </c>
      <c r="E78" s="69">
        <v>1</v>
      </c>
      <c r="F78" s="69">
        <v>1</v>
      </c>
      <c r="G78" s="69">
        <v>1</v>
      </c>
      <c r="H78" s="33"/>
      <c r="I78" s="33"/>
      <c r="J78" s="19"/>
      <c r="K78" s="19"/>
      <c r="L78" s="20"/>
      <c r="M78" s="20"/>
      <c r="N78" s="20"/>
      <c r="O78" s="20"/>
      <c r="P78" s="20"/>
      <c r="Q78" s="20"/>
      <c r="R78" s="24" t="s">
        <v>158</v>
      </c>
      <c r="T78" s="49"/>
    </row>
    <row r="79" spans="1:20" s="13" customFormat="1" ht="68.25" customHeight="1" x14ac:dyDescent="0.2">
      <c r="A79" s="22"/>
      <c r="B79" s="23"/>
      <c r="C79" s="18" t="s">
        <v>159</v>
      </c>
      <c r="D79" s="18" t="s">
        <v>160</v>
      </c>
      <c r="E79" s="69">
        <v>106</v>
      </c>
      <c r="F79" s="69">
        <v>106</v>
      </c>
      <c r="G79" s="69">
        <v>106</v>
      </c>
      <c r="H79" s="33"/>
      <c r="I79" s="33"/>
      <c r="J79" s="19"/>
      <c r="K79" s="19"/>
      <c r="L79" s="20"/>
      <c r="M79" s="20"/>
      <c r="N79" s="20"/>
      <c r="O79" s="20"/>
      <c r="P79" s="20"/>
      <c r="Q79" s="20"/>
      <c r="R79" s="134" t="s">
        <v>161</v>
      </c>
      <c r="T79" s="49"/>
    </row>
    <row r="80" spans="1:20" s="13" customFormat="1" ht="48" x14ac:dyDescent="0.2">
      <c r="A80" s="22"/>
      <c r="B80" s="23"/>
      <c r="C80" s="18" t="s">
        <v>162</v>
      </c>
      <c r="D80" s="18" t="s">
        <v>163</v>
      </c>
      <c r="E80" s="69">
        <v>358</v>
      </c>
      <c r="F80" s="69">
        <v>358</v>
      </c>
      <c r="G80" s="69">
        <v>358</v>
      </c>
      <c r="H80" s="33"/>
      <c r="I80" s="33"/>
      <c r="J80" s="19"/>
      <c r="K80" s="19"/>
      <c r="L80" s="20"/>
      <c r="M80" s="20"/>
      <c r="N80" s="20"/>
      <c r="O80" s="20"/>
      <c r="P80" s="20"/>
      <c r="Q80" s="20"/>
      <c r="R80" s="134" t="s">
        <v>161</v>
      </c>
      <c r="T80" s="49"/>
    </row>
    <row r="81" spans="1:20" s="13" customFormat="1" ht="54.75" customHeight="1" x14ac:dyDescent="0.2">
      <c r="A81" s="22"/>
      <c r="B81" s="23"/>
      <c r="C81" s="18" t="s">
        <v>164</v>
      </c>
      <c r="D81" s="18" t="s">
        <v>165</v>
      </c>
      <c r="E81" s="69">
        <v>42</v>
      </c>
      <c r="F81" s="69">
        <v>42</v>
      </c>
      <c r="G81" s="69">
        <v>42</v>
      </c>
      <c r="H81" s="33"/>
      <c r="I81" s="33"/>
      <c r="J81" s="19"/>
      <c r="K81" s="19"/>
      <c r="L81" s="20"/>
      <c r="M81" s="20"/>
      <c r="N81" s="20"/>
      <c r="O81" s="20"/>
      <c r="P81" s="20"/>
      <c r="Q81" s="20"/>
      <c r="R81" s="134" t="s">
        <v>161</v>
      </c>
      <c r="T81" s="49"/>
    </row>
    <row r="82" spans="1:20" s="13" customFormat="1" ht="36" x14ac:dyDescent="0.2">
      <c r="A82" s="22"/>
      <c r="B82" s="23"/>
      <c r="C82" s="18" t="s">
        <v>166</v>
      </c>
      <c r="D82" s="18" t="s">
        <v>167</v>
      </c>
      <c r="E82" s="69">
        <v>1</v>
      </c>
      <c r="F82" s="69">
        <v>1</v>
      </c>
      <c r="G82" s="69">
        <v>0</v>
      </c>
      <c r="H82" s="33"/>
      <c r="I82" s="33"/>
      <c r="J82" s="19"/>
      <c r="K82" s="19"/>
      <c r="L82" s="20"/>
      <c r="M82" s="20"/>
      <c r="N82" s="20"/>
      <c r="O82" s="20"/>
      <c r="P82" s="20"/>
      <c r="Q82" s="20"/>
      <c r="R82" s="24" t="s">
        <v>168</v>
      </c>
      <c r="T82" s="49"/>
    </row>
    <row r="83" spans="1:20" s="13" customFormat="1" ht="57.75" customHeight="1" x14ac:dyDescent="0.2">
      <c r="A83" s="75" t="s">
        <v>169</v>
      </c>
      <c r="B83" s="17" t="s">
        <v>170</v>
      </c>
      <c r="C83" s="18" t="s">
        <v>156</v>
      </c>
      <c r="D83" s="18" t="s">
        <v>171</v>
      </c>
      <c r="E83" s="69">
        <v>1</v>
      </c>
      <c r="F83" s="33"/>
      <c r="G83" s="69">
        <v>1</v>
      </c>
      <c r="H83" s="33"/>
      <c r="I83" s="33"/>
      <c r="J83" s="19"/>
      <c r="K83" s="19"/>
      <c r="L83" s="102">
        <f>L89</f>
        <v>493252.18</v>
      </c>
      <c r="M83" s="102">
        <f t="shared" ref="M83:Q83" si="5">M89</f>
        <v>419264.35</v>
      </c>
      <c r="N83" s="102">
        <f t="shared" si="5"/>
        <v>73987.83</v>
      </c>
      <c r="O83" s="102">
        <f t="shared" si="5"/>
        <v>444572.31</v>
      </c>
      <c r="P83" s="102">
        <f t="shared" si="5"/>
        <v>377886.46</v>
      </c>
      <c r="Q83" s="102">
        <f t="shared" si="5"/>
        <v>66685.850000000006</v>
      </c>
      <c r="R83" s="134" t="s">
        <v>172</v>
      </c>
      <c r="T83" s="49"/>
    </row>
    <row r="84" spans="1:20" s="13" customFormat="1" ht="72" customHeight="1" x14ac:dyDescent="0.2">
      <c r="A84" s="16" t="s">
        <v>173</v>
      </c>
      <c r="B84" s="17" t="s">
        <v>174</v>
      </c>
      <c r="C84" s="18" t="s">
        <v>159</v>
      </c>
      <c r="D84" s="18" t="s">
        <v>175</v>
      </c>
      <c r="E84" s="69">
        <v>106</v>
      </c>
      <c r="F84" s="33"/>
      <c r="G84" s="69">
        <v>106</v>
      </c>
      <c r="H84" s="33"/>
      <c r="I84" s="33"/>
      <c r="J84" s="19"/>
      <c r="K84" s="19"/>
      <c r="L84" s="25">
        <f>L94</f>
        <v>1229574.6800000002</v>
      </c>
      <c r="M84" s="25">
        <f t="shared" ref="M84:Q84" si="6">M94</f>
        <v>823834.4</v>
      </c>
      <c r="N84" s="25">
        <f t="shared" si="6"/>
        <v>405740.28</v>
      </c>
      <c r="O84" s="25">
        <f t="shared" si="6"/>
        <v>1229359.78</v>
      </c>
      <c r="P84" s="25">
        <f t="shared" si="6"/>
        <v>823690.41</v>
      </c>
      <c r="Q84" s="25">
        <f t="shared" si="6"/>
        <v>405669.37</v>
      </c>
      <c r="R84" s="134" t="s">
        <v>161</v>
      </c>
      <c r="T84" s="49"/>
    </row>
    <row r="85" spans="1:20" s="13" customFormat="1" ht="47.25" customHeight="1" x14ac:dyDescent="0.2">
      <c r="A85" s="22"/>
      <c r="B85" s="23"/>
      <c r="C85" s="18" t="s">
        <v>162</v>
      </c>
      <c r="D85" s="18" t="s">
        <v>176</v>
      </c>
      <c r="E85" s="69">
        <v>358</v>
      </c>
      <c r="F85" s="33"/>
      <c r="G85" s="69">
        <v>358</v>
      </c>
      <c r="H85" s="33"/>
      <c r="I85" s="33"/>
      <c r="J85" s="19"/>
      <c r="K85" s="19"/>
      <c r="L85" s="20"/>
      <c r="M85" s="20"/>
      <c r="N85" s="20"/>
      <c r="O85" s="20"/>
      <c r="P85" s="20"/>
      <c r="Q85" s="20"/>
      <c r="R85" s="134" t="s">
        <v>161</v>
      </c>
      <c r="T85" s="49"/>
    </row>
    <row r="86" spans="1:20" s="13" customFormat="1" ht="51.75" customHeight="1" x14ac:dyDescent="0.2">
      <c r="A86" s="22"/>
      <c r="B86" s="23"/>
      <c r="C86" s="18" t="s">
        <v>164</v>
      </c>
      <c r="D86" s="18" t="s">
        <v>177</v>
      </c>
      <c r="E86" s="69">
        <v>42</v>
      </c>
      <c r="F86" s="33"/>
      <c r="G86" s="69">
        <v>42</v>
      </c>
      <c r="H86" s="33"/>
      <c r="I86" s="33"/>
      <c r="J86" s="19"/>
      <c r="K86" s="19"/>
      <c r="L86" s="20"/>
      <c r="M86" s="20"/>
      <c r="N86" s="20"/>
      <c r="O86" s="20"/>
      <c r="P86" s="20"/>
      <c r="Q86" s="20"/>
      <c r="R86" s="134" t="s">
        <v>161</v>
      </c>
      <c r="T86" s="49"/>
    </row>
    <row r="87" spans="1:20" s="13" customFormat="1" ht="74.25" customHeight="1" x14ac:dyDescent="0.2">
      <c r="A87" s="27" t="s">
        <v>178</v>
      </c>
      <c r="B87" s="32" t="s">
        <v>179</v>
      </c>
      <c r="C87" s="18" t="s">
        <v>155</v>
      </c>
      <c r="D87" s="18" t="s">
        <v>66</v>
      </c>
      <c r="E87" s="28">
        <v>386387.1</v>
      </c>
      <c r="F87" s="33"/>
      <c r="G87" s="69">
        <v>0</v>
      </c>
      <c r="H87" s="33"/>
      <c r="I87" s="33"/>
      <c r="J87" s="19"/>
      <c r="K87" s="19"/>
      <c r="L87" s="25">
        <f>L90+L91+L93+L92</f>
        <v>3440560.7300000004</v>
      </c>
      <c r="M87" s="25">
        <f t="shared" ref="M87:Q87" si="7">M90+M91+M93+M92</f>
        <v>2435233.9400000004</v>
      </c>
      <c r="N87" s="25">
        <f t="shared" si="7"/>
        <v>1005326.79</v>
      </c>
      <c r="O87" s="25">
        <f t="shared" si="7"/>
        <v>3166816.4299999997</v>
      </c>
      <c r="P87" s="25">
        <f t="shared" si="7"/>
        <v>2192131.5</v>
      </c>
      <c r="Q87" s="25">
        <f t="shared" si="7"/>
        <v>974684.92999999993</v>
      </c>
      <c r="R87" s="134"/>
      <c r="T87" s="49"/>
    </row>
    <row r="88" spans="1:20" s="13" customFormat="1" ht="40.5" customHeight="1" x14ac:dyDescent="0.2">
      <c r="A88" s="22"/>
      <c r="B88" s="34"/>
      <c r="C88" s="18" t="s">
        <v>166</v>
      </c>
      <c r="D88" s="18" t="s">
        <v>167</v>
      </c>
      <c r="E88" s="28">
        <v>1</v>
      </c>
      <c r="F88" s="33"/>
      <c r="G88" s="69">
        <v>0</v>
      </c>
      <c r="H88" s="33"/>
      <c r="I88" s="33"/>
      <c r="J88" s="19"/>
      <c r="K88" s="19"/>
      <c r="L88" s="20"/>
      <c r="M88" s="20"/>
      <c r="N88" s="20"/>
      <c r="O88" s="20"/>
      <c r="P88" s="20"/>
      <c r="Q88" s="20"/>
      <c r="R88" s="135"/>
      <c r="T88" s="49"/>
    </row>
    <row r="89" spans="1:20" s="13" customFormat="1" ht="69" customHeight="1" x14ac:dyDescent="0.2">
      <c r="A89" s="16" t="s">
        <v>180</v>
      </c>
      <c r="B89" s="17" t="s">
        <v>181</v>
      </c>
      <c r="C89" s="18" t="s">
        <v>156</v>
      </c>
      <c r="D89" s="18" t="s">
        <v>157</v>
      </c>
      <c r="E89" s="93">
        <v>1</v>
      </c>
      <c r="F89" s="33"/>
      <c r="G89" s="69">
        <v>1</v>
      </c>
      <c r="H89" s="28">
        <v>2017</v>
      </c>
      <c r="I89" s="28">
        <v>2020</v>
      </c>
      <c r="J89" s="43" t="s">
        <v>109</v>
      </c>
      <c r="K89" s="29" t="s">
        <v>182</v>
      </c>
      <c r="L89" s="25">
        <f>M89+N89</f>
        <v>493252.18</v>
      </c>
      <c r="M89" s="25">
        <v>419264.35</v>
      </c>
      <c r="N89" s="25">
        <v>73987.83</v>
      </c>
      <c r="O89" s="90">
        <v>444572.31</v>
      </c>
      <c r="P89" s="90">
        <v>377886.46</v>
      </c>
      <c r="Q89" s="90">
        <v>66685.850000000006</v>
      </c>
      <c r="R89" s="120" t="s">
        <v>452</v>
      </c>
      <c r="T89" s="49"/>
    </row>
    <row r="90" spans="1:20" s="13" customFormat="1" ht="36" x14ac:dyDescent="0.2">
      <c r="A90" s="16" t="s">
        <v>183</v>
      </c>
      <c r="B90" s="17" t="s">
        <v>184</v>
      </c>
      <c r="C90" s="18" t="s">
        <v>155</v>
      </c>
      <c r="D90" s="18" t="s">
        <v>125</v>
      </c>
      <c r="E90" s="28">
        <v>8081.1</v>
      </c>
      <c r="F90" s="33"/>
      <c r="G90" s="69"/>
      <c r="H90" s="35">
        <v>2017</v>
      </c>
      <c r="I90" s="35">
        <v>2021</v>
      </c>
      <c r="J90" s="45" t="s">
        <v>185</v>
      </c>
      <c r="K90" s="36" t="s">
        <v>186</v>
      </c>
      <c r="L90" s="25">
        <f>M90+N90</f>
        <v>1137262.6599999999</v>
      </c>
      <c r="M90" s="25">
        <v>765672.87</v>
      </c>
      <c r="N90" s="102">
        <v>371589.79</v>
      </c>
      <c r="O90" s="25">
        <f>P90+Q90</f>
        <v>1132873.08</v>
      </c>
      <c r="P90" s="25">
        <v>762717.54</v>
      </c>
      <c r="Q90" s="25">
        <v>370155.54</v>
      </c>
      <c r="R90" s="46" t="s">
        <v>559</v>
      </c>
      <c r="T90" s="49"/>
    </row>
    <row r="91" spans="1:20" s="13" customFormat="1" ht="61.5" customHeight="1" x14ac:dyDescent="0.2">
      <c r="A91" s="16" t="s">
        <v>187</v>
      </c>
      <c r="B91" s="17" t="s">
        <v>188</v>
      </c>
      <c r="C91" s="18" t="s">
        <v>155</v>
      </c>
      <c r="D91" s="18" t="s">
        <v>66</v>
      </c>
      <c r="E91" s="85">
        <v>331458</v>
      </c>
      <c r="F91" s="33"/>
      <c r="G91" s="69">
        <v>0</v>
      </c>
      <c r="H91" s="44">
        <v>2017</v>
      </c>
      <c r="I91" s="44">
        <v>2021</v>
      </c>
      <c r="J91" s="88" t="s">
        <v>106</v>
      </c>
      <c r="K91" s="30" t="s">
        <v>189</v>
      </c>
      <c r="L91" s="41">
        <f>SUM(M91,N91)</f>
        <v>1365071.92</v>
      </c>
      <c r="M91" s="41">
        <v>941867</v>
      </c>
      <c r="N91" s="18">
        <v>423204.92</v>
      </c>
      <c r="O91" s="18">
        <f>SUM(P91,Q91)</f>
        <v>1049186.1499999999</v>
      </c>
      <c r="P91" s="18">
        <v>723913.36</v>
      </c>
      <c r="Q91" s="18">
        <v>325272.78999999998</v>
      </c>
      <c r="R91" s="131" t="s">
        <v>564</v>
      </c>
      <c r="T91" s="49"/>
    </row>
    <row r="92" spans="1:20" s="13" customFormat="1" ht="60.75" customHeight="1" x14ac:dyDescent="0.2">
      <c r="A92" s="16" t="s">
        <v>190</v>
      </c>
      <c r="B92" s="17" t="s">
        <v>191</v>
      </c>
      <c r="C92" s="18" t="s">
        <v>166</v>
      </c>
      <c r="D92" s="18" t="s">
        <v>167</v>
      </c>
      <c r="E92" s="85">
        <v>1</v>
      </c>
      <c r="F92" s="33"/>
      <c r="G92" s="69">
        <v>0</v>
      </c>
      <c r="H92" s="44">
        <v>2017</v>
      </c>
      <c r="I92" s="44">
        <v>2020</v>
      </c>
      <c r="J92" s="88" t="s">
        <v>106</v>
      </c>
      <c r="K92" s="30" t="s">
        <v>192</v>
      </c>
      <c r="L92" s="41">
        <f>M92+N92</f>
        <v>589242.17999999993</v>
      </c>
      <c r="M92" s="41">
        <v>420000</v>
      </c>
      <c r="N92" s="18">
        <v>169242.18</v>
      </c>
      <c r="O92" s="18">
        <f>SUM(P92,Q92)</f>
        <v>655987.36</v>
      </c>
      <c r="P92" s="18">
        <v>415629.04</v>
      </c>
      <c r="Q92" s="18">
        <v>240358.32</v>
      </c>
      <c r="R92" s="131" t="s">
        <v>453</v>
      </c>
      <c r="T92" s="49"/>
    </row>
    <row r="93" spans="1:20" s="13" customFormat="1" ht="39" customHeight="1" x14ac:dyDescent="0.2">
      <c r="A93" s="16" t="s">
        <v>193</v>
      </c>
      <c r="B93" s="17" t="s">
        <v>194</v>
      </c>
      <c r="C93" s="18" t="s">
        <v>155</v>
      </c>
      <c r="D93" s="18" t="s">
        <v>66</v>
      </c>
      <c r="E93" s="85">
        <v>46848</v>
      </c>
      <c r="F93" s="33"/>
      <c r="G93" s="69">
        <v>0</v>
      </c>
      <c r="H93" s="44">
        <v>2020</v>
      </c>
      <c r="I93" s="44">
        <v>2021</v>
      </c>
      <c r="J93" s="88" t="s">
        <v>106</v>
      </c>
      <c r="K93" s="30" t="s">
        <v>195</v>
      </c>
      <c r="L93" s="41">
        <f>SUM(M93,N93)</f>
        <v>348983.97000000003</v>
      </c>
      <c r="M93" s="41">
        <v>307694.07</v>
      </c>
      <c r="N93" s="18">
        <v>41289.9</v>
      </c>
      <c r="O93" s="18">
        <f>SUM(P93,Q93)</f>
        <v>328769.83999999997</v>
      </c>
      <c r="P93" s="18">
        <v>289871.56</v>
      </c>
      <c r="Q93" s="18">
        <v>38898.28</v>
      </c>
      <c r="R93" s="131" t="s">
        <v>565</v>
      </c>
      <c r="T93" s="49"/>
    </row>
    <row r="94" spans="1:20" s="13" customFormat="1" ht="46.5" customHeight="1" x14ac:dyDescent="0.2">
      <c r="A94" s="16" t="s">
        <v>196</v>
      </c>
      <c r="B94" s="17" t="s">
        <v>197</v>
      </c>
      <c r="C94" s="18" t="s">
        <v>159</v>
      </c>
      <c r="D94" s="18" t="s">
        <v>160</v>
      </c>
      <c r="E94" s="28">
        <v>106</v>
      </c>
      <c r="F94" s="33"/>
      <c r="G94" s="69">
        <v>106</v>
      </c>
      <c r="H94" s="44">
        <v>2016</v>
      </c>
      <c r="I94" s="44">
        <v>2020</v>
      </c>
      <c r="J94" s="88" t="s">
        <v>106</v>
      </c>
      <c r="K94" s="30" t="s">
        <v>198</v>
      </c>
      <c r="L94" s="41">
        <f>SUM(M94,N94)</f>
        <v>1229574.6800000002</v>
      </c>
      <c r="M94" s="41">
        <v>823834.4</v>
      </c>
      <c r="N94" s="18">
        <v>405740.28</v>
      </c>
      <c r="O94" s="18">
        <f>SUM(P94,Q94)</f>
        <v>1229359.78</v>
      </c>
      <c r="P94" s="18">
        <v>823690.41</v>
      </c>
      <c r="Q94" s="18">
        <v>405669.37</v>
      </c>
      <c r="R94" s="131" t="s">
        <v>566</v>
      </c>
      <c r="T94" s="49"/>
    </row>
    <row r="95" spans="1:20" s="13" customFormat="1" ht="39" customHeight="1" x14ac:dyDescent="0.2">
      <c r="A95" s="37"/>
      <c r="B95" s="38"/>
      <c r="C95" s="18" t="s">
        <v>162</v>
      </c>
      <c r="D95" s="18" t="s">
        <v>163</v>
      </c>
      <c r="E95" s="28">
        <v>358</v>
      </c>
      <c r="F95" s="33"/>
      <c r="G95" s="69">
        <v>358</v>
      </c>
      <c r="H95" s="33"/>
      <c r="I95" s="33"/>
      <c r="J95" s="19"/>
      <c r="K95" s="19"/>
      <c r="L95" s="20"/>
      <c r="M95" s="20"/>
      <c r="N95" s="20"/>
      <c r="O95" s="20"/>
      <c r="P95" s="20"/>
      <c r="Q95" s="20"/>
      <c r="R95" s="107"/>
      <c r="T95" s="49"/>
    </row>
    <row r="96" spans="1:20" s="13" customFormat="1" ht="49.5" customHeight="1" x14ac:dyDescent="0.2">
      <c r="A96" s="37"/>
      <c r="B96" s="38"/>
      <c r="C96" s="18" t="s">
        <v>164</v>
      </c>
      <c r="D96" s="18" t="s">
        <v>165</v>
      </c>
      <c r="E96" s="28">
        <v>42</v>
      </c>
      <c r="F96" s="33"/>
      <c r="G96" s="69">
        <v>42</v>
      </c>
      <c r="H96" s="33"/>
      <c r="I96" s="33"/>
      <c r="J96" s="19"/>
      <c r="K96" s="19"/>
      <c r="L96" s="20"/>
      <c r="M96" s="20"/>
      <c r="N96" s="20"/>
      <c r="O96" s="20"/>
      <c r="P96" s="20"/>
      <c r="Q96" s="20"/>
      <c r="R96" s="107"/>
      <c r="T96" s="49"/>
    </row>
    <row r="97" spans="1:20" s="13" customFormat="1" ht="47.25" customHeight="1" x14ac:dyDescent="0.2">
      <c r="A97" s="16" t="s">
        <v>199</v>
      </c>
      <c r="B97" s="26" t="s">
        <v>200</v>
      </c>
      <c r="C97" s="18" t="s">
        <v>201</v>
      </c>
      <c r="D97" s="18" t="s">
        <v>202</v>
      </c>
      <c r="E97" s="69">
        <v>100</v>
      </c>
      <c r="F97" s="69">
        <v>120</v>
      </c>
      <c r="G97" s="69">
        <v>127.6</v>
      </c>
      <c r="H97" s="33"/>
      <c r="I97" s="33"/>
      <c r="J97" s="19"/>
      <c r="K97" s="19"/>
      <c r="L97" s="76">
        <f>L110+L115+L118+L120</f>
        <v>14529572.369999999</v>
      </c>
      <c r="M97" s="76">
        <f t="shared" ref="M97:Q97" si="8">M110+M115+M118+M120</f>
        <v>12611556.629999999</v>
      </c>
      <c r="N97" s="76">
        <f t="shared" si="8"/>
        <v>1918015.7400000002</v>
      </c>
      <c r="O97" s="76">
        <f t="shared" si="8"/>
        <v>14293455.359999999</v>
      </c>
      <c r="P97" s="76">
        <f t="shared" si="8"/>
        <v>11854913.510000002</v>
      </c>
      <c r="Q97" s="76">
        <f t="shared" si="8"/>
        <v>2147816.33</v>
      </c>
      <c r="R97" s="24" t="s">
        <v>577</v>
      </c>
      <c r="T97" s="49"/>
    </row>
    <row r="98" spans="1:20" s="13" customFormat="1" ht="36" x14ac:dyDescent="0.2">
      <c r="A98" s="22"/>
      <c r="B98" s="23"/>
      <c r="C98" s="18" t="s">
        <v>203</v>
      </c>
      <c r="D98" s="18" t="s">
        <v>66</v>
      </c>
      <c r="E98" s="69">
        <v>158000.5</v>
      </c>
      <c r="F98" s="69">
        <v>158000.5</v>
      </c>
      <c r="G98" s="69">
        <f>G118+G121</f>
        <v>158395.04</v>
      </c>
      <c r="H98" s="33"/>
      <c r="I98" s="33"/>
      <c r="J98" s="19"/>
      <c r="K98" s="19"/>
      <c r="L98" s="20"/>
      <c r="M98" s="20"/>
      <c r="N98" s="20"/>
      <c r="O98" s="20"/>
      <c r="P98" s="20"/>
      <c r="Q98" s="20"/>
      <c r="R98" s="24" t="s">
        <v>204</v>
      </c>
      <c r="T98" s="49"/>
    </row>
    <row r="99" spans="1:20" s="13" customFormat="1" ht="24" x14ac:dyDescent="0.2">
      <c r="A99" s="22"/>
      <c r="B99" s="23"/>
      <c r="C99" s="18" t="s">
        <v>205</v>
      </c>
      <c r="D99" s="18" t="s">
        <v>71</v>
      </c>
      <c r="E99" s="69">
        <v>3.887</v>
      </c>
      <c r="F99" s="69">
        <v>3.887</v>
      </c>
      <c r="G99" s="69">
        <v>3.73</v>
      </c>
      <c r="H99" s="33"/>
      <c r="I99" s="33"/>
      <c r="J99" s="19"/>
      <c r="K99" s="19"/>
      <c r="L99" s="20"/>
      <c r="M99" s="20"/>
      <c r="N99" s="20"/>
      <c r="O99" s="20"/>
      <c r="P99" s="20"/>
      <c r="Q99" s="20"/>
      <c r="R99" s="24" t="s">
        <v>206</v>
      </c>
      <c r="T99" s="49"/>
    </row>
    <row r="100" spans="1:20" s="13" customFormat="1" ht="48" x14ac:dyDescent="0.2">
      <c r="A100" s="22"/>
      <c r="B100" s="23"/>
      <c r="C100" s="18" t="s">
        <v>207</v>
      </c>
      <c r="D100" s="18" t="s">
        <v>208</v>
      </c>
      <c r="E100" s="69">
        <v>1</v>
      </c>
      <c r="F100" s="69">
        <v>1</v>
      </c>
      <c r="G100" s="69">
        <v>0</v>
      </c>
      <c r="H100" s="33"/>
      <c r="I100" s="33"/>
      <c r="J100" s="19"/>
      <c r="K100" s="19"/>
      <c r="L100" s="20"/>
      <c r="M100" s="20"/>
      <c r="N100" s="20"/>
      <c r="O100" s="20"/>
      <c r="P100" s="20"/>
      <c r="Q100" s="20"/>
      <c r="R100" s="24"/>
      <c r="T100" s="49"/>
    </row>
    <row r="101" spans="1:20" s="13" customFormat="1" ht="36" x14ac:dyDescent="0.2">
      <c r="A101" s="22"/>
      <c r="B101" s="23"/>
      <c r="C101" s="18" t="s">
        <v>209</v>
      </c>
      <c r="D101" s="18" t="s">
        <v>210</v>
      </c>
      <c r="E101" s="69">
        <v>1</v>
      </c>
      <c r="F101" s="69">
        <v>1</v>
      </c>
      <c r="G101" s="69">
        <v>0</v>
      </c>
      <c r="H101" s="33"/>
      <c r="I101" s="33"/>
      <c r="J101" s="19"/>
      <c r="K101" s="19"/>
      <c r="L101" s="20"/>
      <c r="M101" s="20"/>
      <c r="N101" s="20"/>
      <c r="O101" s="20"/>
      <c r="P101" s="20"/>
      <c r="Q101" s="20"/>
      <c r="R101" s="24"/>
      <c r="T101" s="49"/>
    </row>
    <row r="102" spans="1:20" s="13" customFormat="1" ht="36" x14ac:dyDescent="0.2">
      <c r="A102" s="22"/>
      <c r="B102" s="23"/>
      <c r="C102" s="18" t="s">
        <v>211</v>
      </c>
      <c r="D102" s="18" t="s">
        <v>212</v>
      </c>
      <c r="E102" s="69">
        <v>2</v>
      </c>
      <c r="F102" s="69">
        <v>2</v>
      </c>
      <c r="G102" s="69">
        <v>0</v>
      </c>
      <c r="H102" s="33"/>
      <c r="I102" s="33"/>
      <c r="J102" s="19"/>
      <c r="K102" s="19"/>
      <c r="L102" s="20"/>
      <c r="M102" s="20"/>
      <c r="N102" s="20"/>
      <c r="O102" s="20"/>
      <c r="P102" s="20"/>
      <c r="Q102" s="20"/>
      <c r="R102" s="24"/>
      <c r="T102" s="49"/>
    </row>
    <row r="103" spans="1:20" s="13" customFormat="1" ht="36" x14ac:dyDescent="0.2">
      <c r="A103" s="22"/>
      <c r="B103" s="23"/>
      <c r="C103" s="18" t="s">
        <v>213</v>
      </c>
      <c r="D103" s="18" t="s">
        <v>214</v>
      </c>
      <c r="E103" s="69">
        <v>0.72799999999999998</v>
      </c>
      <c r="F103" s="69">
        <v>0.72799999999999998</v>
      </c>
      <c r="G103" s="69">
        <v>0.57999999999999996</v>
      </c>
      <c r="H103" s="33"/>
      <c r="I103" s="33"/>
      <c r="J103" s="19"/>
      <c r="K103" s="19"/>
      <c r="L103" s="20"/>
      <c r="M103" s="20"/>
      <c r="N103" s="20"/>
      <c r="O103" s="20"/>
      <c r="P103" s="20"/>
      <c r="Q103" s="20"/>
      <c r="R103" s="24" t="s">
        <v>215</v>
      </c>
      <c r="T103" s="49"/>
    </row>
    <row r="104" spans="1:20" s="13" customFormat="1" ht="36" x14ac:dyDescent="0.2">
      <c r="A104" s="22"/>
      <c r="B104" s="23"/>
      <c r="C104" s="18" t="s">
        <v>216</v>
      </c>
      <c r="D104" s="18" t="s">
        <v>217</v>
      </c>
      <c r="E104" s="69">
        <v>1.6</v>
      </c>
      <c r="F104" s="69">
        <v>1.6</v>
      </c>
      <c r="G104" s="69">
        <v>1.61</v>
      </c>
      <c r="H104" s="33"/>
      <c r="I104" s="33"/>
      <c r="J104" s="19"/>
      <c r="K104" s="19"/>
      <c r="L104" s="20"/>
      <c r="M104" s="20"/>
      <c r="N104" s="20"/>
      <c r="O104" s="20"/>
      <c r="P104" s="20"/>
      <c r="Q104" s="20"/>
      <c r="R104" s="24" t="s">
        <v>218</v>
      </c>
      <c r="T104" s="49"/>
    </row>
    <row r="105" spans="1:20" s="13" customFormat="1" ht="60" x14ac:dyDescent="0.2">
      <c r="A105" s="22"/>
      <c r="B105" s="23"/>
      <c r="C105" s="18" t="s">
        <v>219</v>
      </c>
      <c r="D105" s="18" t="s">
        <v>220</v>
      </c>
      <c r="E105" s="69">
        <v>52.58</v>
      </c>
      <c r="F105" s="69">
        <v>52.58</v>
      </c>
      <c r="G105" s="69">
        <v>52.58</v>
      </c>
      <c r="H105" s="33"/>
      <c r="I105" s="33"/>
      <c r="J105" s="19"/>
      <c r="K105" s="19"/>
      <c r="L105" s="20"/>
      <c r="M105" s="20"/>
      <c r="N105" s="20"/>
      <c r="O105" s="20"/>
      <c r="P105" s="20"/>
      <c r="Q105" s="20"/>
      <c r="R105" s="24" t="s">
        <v>221</v>
      </c>
      <c r="T105" s="49"/>
    </row>
    <row r="106" spans="1:20" s="13" customFormat="1" ht="24" x14ac:dyDescent="0.2">
      <c r="A106" s="22"/>
      <c r="B106" s="23"/>
      <c r="C106" s="18" t="s">
        <v>222</v>
      </c>
      <c r="D106" s="18" t="s">
        <v>223</v>
      </c>
      <c r="E106" s="69">
        <v>1</v>
      </c>
      <c r="F106" s="69">
        <v>1</v>
      </c>
      <c r="G106" s="69">
        <v>1</v>
      </c>
      <c r="H106" s="33"/>
      <c r="I106" s="33"/>
      <c r="J106" s="19"/>
      <c r="K106" s="19"/>
      <c r="L106" s="20"/>
      <c r="M106" s="20"/>
      <c r="N106" s="20"/>
      <c r="O106" s="20"/>
      <c r="P106" s="20"/>
      <c r="Q106" s="20"/>
      <c r="R106" s="24" t="s">
        <v>224</v>
      </c>
      <c r="T106" s="49"/>
    </row>
    <row r="107" spans="1:20" s="13" customFormat="1" ht="24" x14ac:dyDescent="0.2">
      <c r="A107" s="22"/>
      <c r="B107" s="23"/>
      <c r="C107" s="18" t="s">
        <v>225</v>
      </c>
      <c r="D107" s="18" t="s">
        <v>80</v>
      </c>
      <c r="E107" s="69">
        <v>0.23599999999999999</v>
      </c>
      <c r="F107" s="69">
        <v>0.23599999999999999</v>
      </c>
      <c r="G107" s="69">
        <v>0.23599999999999999</v>
      </c>
      <c r="H107" s="33"/>
      <c r="I107" s="33"/>
      <c r="J107" s="19"/>
      <c r="K107" s="19"/>
      <c r="L107" s="20"/>
      <c r="M107" s="20"/>
      <c r="N107" s="20"/>
      <c r="O107" s="20"/>
      <c r="P107" s="20"/>
      <c r="Q107" s="20"/>
      <c r="R107" s="24" t="s">
        <v>226</v>
      </c>
      <c r="T107" s="49"/>
    </row>
    <row r="108" spans="1:20" s="13" customFormat="1" ht="36" x14ac:dyDescent="0.2">
      <c r="A108" s="22"/>
      <c r="B108" s="23"/>
      <c r="C108" s="18" t="s">
        <v>227</v>
      </c>
      <c r="D108" s="18" t="s">
        <v>77</v>
      </c>
      <c r="E108" s="69">
        <v>3</v>
      </c>
      <c r="F108" s="69">
        <v>3</v>
      </c>
      <c r="G108" s="69">
        <v>2</v>
      </c>
      <c r="H108" s="33"/>
      <c r="I108" s="33"/>
      <c r="J108" s="19"/>
      <c r="K108" s="19"/>
      <c r="L108" s="20"/>
      <c r="M108" s="20"/>
      <c r="N108" s="20"/>
      <c r="O108" s="20"/>
      <c r="P108" s="20"/>
      <c r="Q108" s="20"/>
      <c r="R108" s="24" t="s">
        <v>228</v>
      </c>
      <c r="T108" s="49"/>
    </row>
    <row r="109" spans="1:20" s="13" customFormat="1" ht="36" x14ac:dyDescent="0.2">
      <c r="A109" s="22"/>
      <c r="B109" s="23"/>
      <c r="C109" s="18" t="s">
        <v>229</v>
      </c>
      <c r="D109" s="18" t="s">
        <v>230</v>
      </c>
      <c r="E109" s="69">
        <v>5</v>
      </c>
      <c r="F109" s="69">
        <v>4</v>
      </c>
      <c r="G109" s="69">
        <v>3</v>
      </c>
      <c r="H109" s="33"/>
      <c r="I109" s="33"/>
      <c r="J109" s="19"/>
      <c r="K109" s="19"/>
      <c r="L109" s="20"/>
      <c r="M109" s="20"/>
      <c r="N109" s="20"/>
      <c r="O109" s="20"/>
      <c r="P109" s="20"/>
      <c r="Q109" s="20"/>
      <c r="R109" s="24" t="s">
        <v>231</v>
      </c>
      <c r="T109" s="49"/>
    </row>
    <row r="110" spans="1:20" s="13" customFormat="1" ht="61.5" customHeight="1" x14ac:dyDescent="0.2">
      <c r="A110" s="27" t="s">
        <v>232</v>
      </c>
      <c r="B110" s="32" t="s">
        <v>233</v>
      </c>
      <c r="C110" s="18" t="s">
        <v>205</v>
      </c>
      <c r="D110" s="18" t="s">
        <v>71</v>
      </c>
      <c r="E110" s="28">
        <v>3.887</v>
      </c>
      <c r="F110" s="33"/>
      <c r="G110" s="69">
        <v>3.73</v>
      </c>
      <c r="H110" s="33"/>
      <c r="I110" s="33"/>
      <c r="J110" s="19"/>
      <c r="K110" s="19"/>
      <c r="L110" s="25">
        <f>L124+L131+L129+L133+L134+L140+L142+L146</f>
        <v>3241901.05</v>
      </c>
      <c r="M110" s="25">
        <f>M124+M131+M129+M133+M134+M140+M142+M146</f>
        <v>2293840.2200000002</v>
      </c>
      <c r="N110" s="25">
        <f>N124+N131+N129+N133+N134+N140+N142+N146</f>
        <v>948060.83000000007</v>
      </c>
      <c r="O110" s="25">
        <f t="shared" ref="O110" si="9">O124+O131+O129+O133+O134+O140+O142+O146</f>
        <v>3156534.6399999997</v>
      </c>
      <c r="P110" s="25">
        <f>P124+P131+P129+P133+Q134+P140+P142+P146</f>
        <v>1804352.2000000002</v>
      </c>
      <c r="Q110" s="25">
        <f>Q124+Q131+Q129+Q133+Q134+Q140+Q142+Q146</f>
        <v>1061456.92</v>
      </c>
      <c r="R110" s="21" t="s">
        <v>454</v>
      </c>
      <c r="T110" s="49"/>
    </row>
    <row r="111" spans="1:20" s="13" customFormat="1" ht="24" x14ac:dyDescent="0.2">
      <c r="A111" s="22"/>
      <c r="B111" s="23"/>
      <c r="C111" s="18" t="s">
        <v>225</v>
      </c>
      <c r="D111" s="18" t="s">
        <v>234</v>
      </c>
      <c r="E111" s="69">
        <v>0.23599999999999999</v>
      </c>
      <c r="F111" s="33"/>
      <c r="G111" s="69">
        <v>0</v>
      </c>
      <c r="H111" s="19"/>
      <c r="I111" s="19"/>
      <c r="J111" s="19"/>
      <c r="K111" s="19"/>
      <c r="L111" s="20"/>
      <c r="M111" s="20"/>
      <c r="N111" s="20"/>
      <c r="O111" s="20"/>
      <c r="P111" s="20"/>
      <c r="Q111" s="20"/>
      <c r="R111" s="24"/>
      <c r="T111" s="49"/>
    </row>
    <row r="112" spans="1:20" s="13" customFormat="1" ht="36" x14ac:dyDescent="0.2">
      <c r="A112" s="22"/>
      <c r="B112" s="23"/>
      <c r="C112" s="18" t="s">
        <v>213</v>
      </c>
      <c r="D112" s="18" t="s">
        <v>214</v>
      </c>
      <c r="E112" s="28">
        <v>0.72799999999999998</v>
      </c>
      <c r="F112" s="33"/>
      <c r="G112" s="69">
        <v>0.57999999999999996</v>
      </c>
      <c r="H112" s="19"/>
      <c r="I112" s="19"/>
      <c r="J112" s="19"/>
      <c r="K112" s="19"/>
      <c r="L112" s="20"/>
      <c r="M112" s="20"/>
      <c r="N112" s="20"/>
      <c r="O112" s="20"/>
      <c r="P112" s="20"/>
      <c r="Q112" s="20"/>
      <c r="R112" s="24" t="s">
        <v>235</v>
      </c>
      <c r="T112" s="49"/>
    </row>
    <row r="113" spans="1:21" s="13" customFormat="1" ht="36" x14ac:dyDescent="0.2">
      <c r="A113" s="22"/>
      <c r="B113" s="23"/>
      <c r="C113" s="18" t="s">
        <v>216</v>
      </c>
      <c r="D113" s="18" t="s">
        <v>236</v>
      </c>
      <c r="E113" s="69">
        <v>1.6</v>
      </c>
      <c r="F113" s="33"/>
      <c r="G113" s="69">
        <v>1.79</v>
      </c>
      <c r="H113" s="19"/>
      <c r="I113" s="19"/>
      <c r="J113" s="19"/>
      <c r="K113" s="19"/>
      <c r="L113" s="20"/>
      <c r="M113" s="20"/>
      <c r="N113" s="20"/>
      <c r="O113" s="20"/>
      <c r="P113" s="20"/>
      <c r="Q113" s="20"/>
      <c r="R113" s="24" t="s">
        <v>237</v>
      </c>
      <c r="T113" s="49"/>
    </row>
    <row r="114" spans="1:21" s="13" customFormat="1" ht="36" x14ac:dyDescent="0.2">
      <c r="A114" s="22"/>
      <c r="B114" s="23"/>
      <c r="C114" s="18" t="s">
        <v>229</v>
      </c>
      <c r="D114" s="18" t="s">
        <v>230</v>
      </c>
      <c r="E114" s="28">
        <v>5</v>
      </c>
      <c r="F114" s="33"/>
      <c r="G114" s="69">
        <v>3</v>
      </c>
      <c r="H114" s="19"/>
      <c r="I114" s="19"/>
      <c r="J114" s="19"/>
      <c r="K114" s="19"/>
      <c r="L114" s="20"/>
      <c r="M114" s="20"/>
      <c r="N114" s="20"/>
      <c r="O114" s="20"/>
      <c r="P114" s="20"/>
      <c r="Q114" s="20"/>
      <c r="R114" s="24" t="s">
        <v>238</v>
      </c>
      <c r="T114" s="49"/>
    </row>
    <row r="115" spans="1:21" s="39" customFormat="1" ht="129" customHeight="1" x14ac:dyDescent="0.2">
      <c r="A115" s="16" t="s">
        <v>239</v>
      </c>
      <c r="B115" s="26" t="s">
        <v>240</v>
      </c>
      <c r="C115" s="18" t="s">
        <v>207</v>
      </c>
      <c r="D115" s="18" t="s">
        <v>241</v>
      </c>
      <c r="E115" s="69">
        <v>1</v>
      </c>
      <c r="F115" s="33"/>
      <c r="G115" s="69">
        <v>0</v>
      </c>
      <c r="H115" s="19"/>
      <c r="I115" s="19"/>
      <c r="J115" s="19"/>
      <c r="K115" s="19"/>
      <c r="L115" s="25">
        <f>L126+L127+L143</f>
        <v>1281109.2999999998</v>
      </c>
      <c r="M115" s="25">
        <f t="shared" ref="M115:Q115" si="10">M126+M127+M143</f>
        <v>1156778.3500000001</v>
      </c>
      <c r="N115" s="25">
        <f t="shared" si="10"/>
        <v>124330.95</v>
      </c>
      <c r="O115" s="25">
        <f t="shared" si="10"/>
        <v>1266896.1599999999</v>
      </c>
      <c r="P115" s="25">
        <f t="shared" si="10"/>
        <v>1008192.06</v>
      </c>
      <c r="Q115" s="25">
        <f t="shared" si="10"/>
        <v>258704.1</v>
      </c>
      <c r="R115" s="24"/>
      <c r="T115" s="50"/>
    </row>
    <row r="116" spans="1:21" s="13" customFormat="1" ht="48" x14ac:dyDescent="0.2">
      <c r="A116" s="22"/>
      <c r="B116" s="23"/>
      <c r="C116" s="18" t="s">
        <v>209</v>
      </c>
      <c r="D116" s="18" t="s">
        <v>242</v>
      </c>
      <c r="E116" s="69">
        <v>1</v>
      </c>
      <c r="F116" s="33"/>
      <c r="G116" s="69">
        <v>0</v>
      </c>
      <c r="H116" s="19"/>
      <c r="I116" s="19"/>
      <c r="J116" s="19"/>
      <c r="K116" s="19"/>
      <c r="L116" s="20"/>
      <c r="M116" s="20"/>
      <c r="N116" s="20"/>
      <c r="O116" s="20"/>
      <c r="P116" s="20"/>
      <c r="Q116" s="20"/>
      <c r="R116" s="24"/>
      <c r="T116" s="49"/>
    </row>
    <row r="117" spans="1:21" s="13" customFormat="1" ht="48" x14ac:dyDescent="0.2">
      <c r="A117" s="22"/>
      <c r="B117" s="23"/>
      <c r="C117" s="18" t="s">
        <v>211</v>
      </c>
      <c r="D117" s="18" t="s">
        <v>243</v>
      </c>
      <c r="E117" s="69">
        <v>1</v>
      </c>
      <c r="F117" s="33"/>
      <c r="G117" s="69">
        <v>0</v>
      </c>
      <c r="H117" s="19"/>
      <c r="I117" s="19"/>
      <c r="J117" s="19"/>
      <c r="K117" s="19"/>
      <c r="L117" s="20"/>
      <c r="M117" s="20"/>
      <c r="N117" s="20"/>
      <c r="O117" s="20"/>
      <c r="P117" s="20"/>
      <c r="Q117" s="20"/>
      <c r="R117" s="24"/>
      <c r="T117" s="49"/>
    </row>
    <row r="118" spans="1:21" s="13" customFormat="1" ht="83.25" customHeight="1" x14ac:dyDescent="0.2">
      <c r="A118" s="16" t="s">
        <v>244</v>
      </c>
      <c r="B118" s="17" t="s">
        <v>245</v>
      </c>
      <c r="C118" s="41" t="s">
        <v>203</v>
      </c>
      <c r="D118" s="18" t="s">
        <v>88</v>
      </c>
      <c r="E118" s="69">
        <v>68959.5</v>
      </c>
      <c r="F118" s="33"/>
      <c r="G118" s="69">
        <f>G128+G137+G138</f>
        <v>69354.040000000008</v>
      </c>
      <c r="H118" s="19"/>
      <c r="I118" s="19"/>
      <c r="J118" s="19"/>
      <c r="K118" s="19"/>
      <c r="L118" s="25">
        <f>L128+L137+L138+L139</f>
        <v>2695987.8</v>
      </c>
      <c r="M118" s="25">
        <f t="shared" ref="M118:Q118" si="11">M128+M137+M138+M139</f>
        <v>2263126.71</v>
      </c>
      <c r="N118" s="25">
        <f t="shared" si="11"/>
        <v>432861.08999999997</v>
      </c>
      <c r="O118" s="25">
        <f t="shared" si="11"/>
        <v>2695987.78</v>
      </c>
      <c r="P118" s="25">
        <f t="shared" si="11"/>
        <v>2272647.38</v>
      </c>
      <c r="Q118" s="25">
        <f t="shared" si="11"/>
        <v>423340.4</v>
      </c>
      <c r="R118" s="24" t="s">
        <v>246</v>
      </c>
      <c r="T118" s="49"/>
    </row>
    <row r="119" spans="1:21" s="13" customFormat="1" ht="69.75" customHeight="1" x14ac:dyDescent="0.2">
      <c r="A119" s="22"/>
      <c r="B119" s="23"/>
      <c r="C119" s="18" t="s">
        <v>219</v>
      </c>
      <c r="D119" s="18" t="s">
        <v>247</v>
      </c>
      <c r="E119" s="69">
        <v>52.58</v>
      </c>
      <c r="F119" s="33"/>
      <c r="G119" s="69">
        <v>52.58</v>
      </c>
      <c r="H119" s="19"/>
      <c r="I119" s="19"/>
      <c r="J119" s="19"/>
      <c r="K119" s="19"/>
      <c r="L119" s="20"/>
      <c r="M119" s="20"/>
      <c r="N119" s="20"/>
      <c r="O119" s="20"/>
      <c r="P119" s="20"/>
      <c r="Q119" s="20"/>
      <c r="R119" s="24" t="s">
        <v>248</v>
      </c>
      <c r="T119" s="49"/>
    </row>
    <row r="120" spans="1:21" s="13" customFormat="1" ht="178.5" customHeight="1" x14ac:dyDescent="0.2">
      <c r="A120" s="27" t="s">
        <v>249</v>
      </c>
      <c r="B120" s="32" t="s">
        <v>250</v>
      </c>
      <c r="C120" s="18" t="s">
        <v>211</v>
      </c>
      <c r="D120" s="18" t="s">
        <v>212</v>
      </c>
      <c r="E120" s="28">
        <v>1</v>
      </c>
      <c r="F120" s="33"/>
      <c r="G120" s="69">
        <f>G127+G147</f>
        <v>0</v>
      </c>
      <c r="H120" s="19"/>
      <c r="I120" s="19"/>
      <c r="J120" s="19"/>
      <c r="K120" s="19"/>
      <c r="L120" s="25">
        <f>L132+L136+L144+L145+L147+L148+L149</f>
        <v>7310574.2199999997</v>
      </c>
      <c r="M120" s="25">
        <f>M132+M136+M144+M145+M147+M148+M149</f>
        <v>6897811.3499999996</v>
      </c>
      <c r="N120" s="25">
        <f>N132+N136+N144+N145+N147+N148+N149</f>
        <v>412762.87000000005</v>
      </c>
      <c r="O120" s="25">
        <f t="shared" ref="O120:Q120" si="12">O132+O136+O144+O145+O147+O148+O149</f>
        <v>7174036.7800000003</v>
      </c>
      <c r="P120" s="25">
        <f t="shared" si="12"/>
        <v>6769721.8700000001</v>
      </c>
      <c r="Q120" s="25">
        <f t="shared" si="12"/>
        <v>404314.91000000003</v>
      </c>
      <c r="R120" s="134"/>
      <c r="T120" s="49"/>
    </row>
    <row r="121" spans="1:21" s="13" customFormat="1" ht="49.5" customHeight="1" x14ac:dyDescent="0.2">
      <c r="A121" s="22"/>
      <c r="B121" s="23"/>
      <c r="C121" s="18" t="s">
        <v>203</v>
      </c>
      <c r="D121" s="18" t="s">
        <v>66</v>
      </c>
      <c r="E121" s="28">
        <v>89041</v>
      </c>
      <c r="F121" s="33"/>
      <c r="G121" s="69">
        <v>89041</v>
      </c>
      <c r="H121" s="19"/>
      <c r="I121" s="19"/>
      <c r="J121" s="19"/>
      <c r="K121" s="19"/>
      <c r="L121" s="20"/>
      <c r="M121" s="20"/>
      <c r="N121" s="20"/>
      <c r="O121" s="20"/>
      <c r="P121" s="20"/>
      <c r="Q121" s="20"/>
      <c r="R121" s="24" t="s">
        <v>251</v>
      </c>
      <c r="T121" s="49"/>
    </row>
    <row r="122" spans="1:21" s="13" customFormat="1" ht="36" x14ac:dyDescent="0.2">
      <c r="A122" s="22"/>
      <c r="B122" s="23"/>
      <c r="C122" s="18" t="s">
        <v>227</v>
      </c>
      <c r="D122" s="18" t="s">
        <v>91</v>
      </c>
      <c r="E122" s="28">
        <v>3</v>
      </c>
      <c r="F122" s="33"/>
      <c r="G122" s="69">
        <v>2</v>
      </c>
      <c r="H122" s="19"/>
      <c r="I122" s="19"/>
      <c r="J122" s="19"/>
      <c r="K122" s="19"/>
      <c r="L122" s="20"/>
      <c r="M122" s="20"/>
      <c r="N122" s="20"/>
      <c r="O122" s="20"/>
      <c r="P122" s="20"/>
      <c r="Q122" s="20"/>
      <c r="R122" s="24" t="s">
        <v>252</v>
      </c>
      <c r="T122" s="49"/>
    </row>
    <row r="123" spans="1:21" s="13" customFormat="1" ht="48" customHeight="1" x14ac:dyDescent="0.2">
      <c r="A123" s="22"/>
      <c r="B123" s="23"/>
      <c r="C123" s="18" t="s">
        <v>222</v>
      </c>
      <c r="D123" s="18" t="s">
        <v>253</v>
      </c>
      <c r="E123" s="28">
        <v>1</v>
      </c>
      <c r="F123" s="33"/>
      <c r="G123" s="69">
        <v>1</v>
      </c>
      <c r="H123" s="19"/>
      <c r="I123" s="19"/>
      <c r="J123" s="19"/>
      <c r="K123" s="19"/>
      <c r="L123" s="20"/>
      <c r="M123" s="20"/>
      <c r="N123" s="20"/>
      <c r="O123" s="20"/>
      <c r="P123" s="20"/>
      <c r="Q123" s="20"/>
      <c r="R123" s="24" t="s">
        <v>254</v>
      </c>
      <c r="T123" s="49"/>
    </row>
    <row r="124" spans="1:21" s="13" customFormat="1" ht="56.25" customHeight="1" x14ac:dyDescent="0.2">
      <c r="A124" s="229" t="s">
        <v>255</v>
      </c>
      <c r="B124" s="229" t="s">
        <v>256</v>
      </c>
      <c r="C124" s="18" t="s">
        <v>205</v>
      </c>
      <c r="D124" s="18" t="s">
        <v>257</v>
      </c>
      <c r="E124" s="69">
        <v>1.0089999999999999</v>
      </c>
      <c r="F124" s="33"/>
      <c r="G124" s="69">
        <v>1.0089999999999999</v>
      </c>
      <c r="H124" s="232">
        <v>2017</v>
      </c>
      <c r="I124" s="232">
        <v>2019</v>
      </c>
      <c r="J124" s="192" t="s">
        <v>109</v>
      </c>
      <c r="K124" s="227" t="s">
        <v>258</v>
      </c>
      <c r="L124" s="208">
        <f>M124+N124</f>
        <v>580141.17999999993</v>
      </c>
      <c r="M124" s="208">
        <v>493120</v>
      </c>
      <c r="N124" s="206">
        <v>87021.18</v>
      </c>
      <c r="O124" s="208">
        <v>580141.18000000005</v>
      </c>
      <c r="P124" s="208">
        <v>493120</v>
      </c>
      <c r="Q124" s="206">
        <v>87021.18</v>
      </c>
      <c r="R124" s="202" t="s">
        <v>259</v>
      </c>
      <c r="T124" s="49"/>
    </row>
    <row r="125" spans="1:21" s="13" customFormat="1" ht="41.25" customHeight="1" x14ac:dyDescent="0.2">
      <c r="A125" s="230"/>
      <c r="B125" s="231"/>
      <c r="C125" s="18" t="s">
        <v>225</v>
      </c>
      <c r="D125" s="18" t="s">
        <v>260</v>
      </c>
      <c r="E125" s="93">
        <v>0.23599999999999999</v>
      </c>
      <c r="F125" s="33"/>
      <c r="G125" s="69">
        <v>0.23599999999999999</v>
      </c>
      <c r="H125" s="231"/>
      <c r="I125" s="231"/>
      <c r="J125" s="233"/>
      <c r="K125" s="228"/>
      <c r="L125" s="207"/>
      <c r="M125" s="207"/>
      <c r="N125" s="207"/>
      <c r="O125" s="207"/>
      <c r="P125" s="207"/>
      <c r="Q125" s="207"/>
      <c r="R125" s="203"/>
      <c r="T125" s="49"/>
    </row>
    <row r="126" spans="1:21" s="13" customFormat="1" ht="59.25" customHeight="1" x14ac:dyDescent="0.2">
      <c r="A126" s="17" t="s">
        <v>261</v>
      </c>
      <c r="B126" s="17" t="s">
        <v>262</v>
      </c>
      <c r="C126" s="18" t="s">
        <v>209</v>
      </c>
      <c r="D126" s="18" t="s">
        <v>263</v>
      </c>
      <c r="E126" s="93">
        <v>1</v>
      </c>
      <c r="F126" s="33"/>
      <c r="G126" s="69">
        <v>0</v>
      </c>
      <c r="H126" s="36">
        <v>2018</v>
      </c>
      <c r="I126" s="36">
        <v>2020</v>
      </c>
      <c r="J126" s="43" t="s">
        <v>106</v>
      </c>
      <c r="K126" s="36" t="s">
        <v>264</v>
      </c>
      <c r="L126" s="104">
        <f>M126+N126</f>
        <v>324706</v>
      </c>
      <c r="M126" s="104">
        <v>300352</v>
      </c>
      <c r="N126" s="104">
        <v>24354</v>
      </c>
      <c r="O126" s="103">
        <v>421427.85</v>
      </c>
      <c r="P126" s="104">
        <v>250083.53</v>
      </c>
      <c r="Q126" s="104">
        <v>171344.32</v>
      </c>
      <c r="R126" s="24" t="s">
        <v>455</v>
      </c>
      <c r="T126" s="49"/>
    </row>
    <row r="127" spans="1:21" s="13" customFormat="1" ht="81" customHeight="1" x14ac:dyDescent="0.2">
      <c r="A127" s="17" t="s">
        <v>265</v>
      </c>
      <c r="B127" s="17" t="s">
        <v>266</v>
      </c>
      <c r="C127" s="18" t="s">
        <v>211</v>
      </c>
      <c r="D127" s="18" t="s">
        <v>212</v>
      </c>
      <c r="E127" s="93">
        <v>1</v>
      </c>
      <c r="F127" s="33"/>
      <c r="G127" s="69">
        <v>0</v>
      </c>
      <c r="H127" s="36">
        <v>2018</v>
      </c>
      <c r="I127" s="36">
        <v>2020</v>
      </c>
      <c r="J127" s="47" t="s">
        <v>458</v>
      </c>
      <c r="K127" s="36" t="s">
        <v>267</v>
      </c>
      <c r="L127" s="104">
        <f>M127+N127</f>
        <v>320628</v>
      </c>
      <c r="M127" s="104">
        <v>272533</v>
      </c>
      <c r="N127" s="104">
        <v>48095</v>
      </c>
      <c r="O127" s="104">
        <v>319318.08</v>
      </c>
      <c r="P127" s="104">
        <v>271419.57</v>
      </c>
      <c r="Q127" s="104">
        <v>47898.51</v>
      </c>
      <c r="R127" s="18" t="s">
        <v>456</v>
      </c>
      <c r="S127" s="106"/>
      <c r="T127" s="106"/>
      <c r="U127" s="106"/>
    </row>
    <row r="128" spans="1:21" s="13" customFormat="1" ht="36" x14ac:dyDescent="0.2">
      <c r="A128" s="27" t="s">
        <v>268</v>
      </c>
      <c r="B128" s="17" t="s">
        <v>269</v>
      </c>
      <c r="C128" s="18" t="s">
        <v>203</v>
      </c>
      <c r="D128" s="18" t="s">
        <v>270</v>
      </c>
      <c r="E128" s="85">
        <v>6145</v>
      </c>
      <c r="F128" s="33"/>
      <c r="G128" s="69">
        <v>8290.23</v>
      </c>
      <c r="H128" s="36">
        <v>2016</v>
      </c>
      <c r="I128" s="36">
        <v>2018</v>
      </c>
      <c r="J128" s="45" t="s">
        <v>109</v>
      </c>
      <c r="K128" s="73" t="s">
        <v>271</v>
      </c>
      <c r="L128" s="102">
        <v>280999.21000000002</v>
      </c>
      <c r="M128" s="102">
        <v>259924.26</v>
      </c>
      <c r="N128" s="25">
        <v>21074.95</v>
      </c>
      <c r="O128" s="25">
        <v>280999.21000000002</v>
      </c>
      <c r="P128" s="25">
        <v>259924.26</v>
      </c>
      <c r="Q128" s="25">
        <v>21074.95</v>
      </c>
      <c r="R128" s="124"/>
      <c r="T128" s="49"/>
    </row>
    <row r="129" spans="1:20" s="13" customFormat="1" ht="75.75" customHeight="1" x14ac:dyDescent="0.2">
      <c r="A129" s="204" t="s">
        <v>272</v>
      </c>
      <c r="B129" s="204" t="s">
        <v>273</v>
      </c>
      <c r="C129" s="18" t="s">
        <v>205</v>
      </c>
      <c r="D129" s="18" t="s">
        <v>71</v>
      </c>
      <c r="E129" s="85">
        <v>1.236</v>
      </c>
      <c r="F129" s="33"/>
      <c r="G129" s="69">
        <v>1.236</v>
      </c>
      <c r="H129" s="89">
        <v>2017</v>
      </c>
      <c r="I129" s="89">
        <v>2020</v>
      </c>
      <c r="J129" s="88" t="s">
        <v>109</v>
      </c>
      <c r="K129" s="30" t="s">
        <v>274</v>
      </c>
      <c r="L129" s="102">
        <f>SUM(M129,N129)</f>
        <v>629529.59000000008</v>
      </c>
      <c r="M129" s="102">
        <v>535100.15</v>
      </c>
      <c r="N129" s="25">
        <v>94429.440000000002</v>
      </c>
      <c r="O129" s="102">
        <f>SUM(P129,Q129)</f>
        <v>629529.59000000008</v>
      </c>
      <c r="P129" s="102">
        <v>535100.15</v>
      </c>
      <c r="Q129" s="25">
        <v>94429.440000000002</v>
      </c>
      <c r="R129" s="124"/>
      <c r="T129" s="49"/>
    </row>
    <row r="130" spans="1:20" s="13" customFormat="1" ht="36" x14ac:dyDescent="0.2">
      <c r="A130" s="205"/>
      <c r="B130" s="205"/>
      <c r="C130" s="18" t="s">
        <v>229</v>
      </c>
      <c r="D130" s="18" t="s">
        <v>230</v>
      </c>
      <c r="E130" s="28">
        <v>5</v>
      </c>
      <c r="F130" s="33"/>
      <c r="G130" s="69">
        <v>1</v>
      </c>
      <c r="H130" s="19"/>
      <c r="I130" s="19"/>
      <c r="J130" s="19"/>
      <c r="K130" s="19"/>
      <c r="L130" s="20"/>
      <c r="M130" s="20"/>
      <c r="N130" s="20"/>
      <c r="O130" s="20"/>
      <c r="P130" s="20"/>
      <c r="Q130" s="20"/>
      <c r="R130" s="107"/>
      <c r="T130" s="49"/>
    </row>
    <row r="131" spans="1:20" s="13" customFormat="1" ht="36" x14ac:dyDescent="0.2">
      <c r="A131" s="27" t="s">
        <v>275</v>
      </c>
      <c r="B131" s="17" t="s">
        <v>276</v>
      </c>
      <c r="C131" s="18" t="s">
        <v>205</v>
      </c>
      <c r="D131" s="18" t="s">
        <v>71</v>
      </c>
      <c r="E131" s="85">
        <v>0.13800000000000001</v>
      </c>
      <c r="F131" s="33"/>
      <c r="G131" s="69">
        <v>0</v>
      </c>
      <c r="H131" s="36">
        <v>2019</v>
      </c>
      <c r="I131" s="36">
        <v>2021</v>
      </c>
      <c r="J131" s="45" t="s">
        <v>106</v>
      </c>
      <c r="K131" s="30" t="s">
        <v>277</v>
      </c>
      <c r="L131" s="100">
        <f>SUM(M131:N131)</f>
        <v>108426.93000000001</v>
      </c>
      <c r="M131" s="100">
        <v>87059.24</v>
      </c>
      <c r="N131" s="24">
        <v>21367.69</v>
      </c>
      <c r="O131" s="24">
        <f>P131+Q131</f>
        <v>97435.03</v>
      </c>
      <c r="P131" s="24">
        <v>78233.509999999995</v>
      </c>
      <c r="Q131" s="24">
        <v>19201.52</v>
      </c>
      <c r="R131" s="107" t="s">
        <v>567</v>
      </c>
      <c r="T131" s="49"/>
    </row>
    <row r="132" spans="1:20" s="13" customFormat="1" ht="45.75" customHeight="1" x14ac:dyDescent="0.2">
      <c r="A132" s="27" t="s">
        <v>278</v>
      </c>
      <c r="B132" s="17" t="s">
        <v>279</v>
      </c>
      <c r="C132" s="18" t="s">
        <v>227</v>
      </c>
      <c r="D132" s="18" t="s">
        <v>280</v>
      </c>
      <c r="E132" s="85">
        <v>1</v>
      </c>
      <c r="F132" s="33"/>
      <c r="G132" s="69">
        <v>1</v>
      </c>
      <c r="H132" s="36">
        <v>2017</v>
      </c>
      <c r="I132" s="36">
        <v>2018</v>
      </c>
      <c r="J132" s="43" t="s">
        <v>109</v>
      </c>
      <c r="K132" s="30" t="s">
        <v>281</v>
      </c>
      <c r="L132" s="103">
        <f>M132+N132</f>
        <v>263922.88</v>
      </c>
      <c r="M132" s="104">
        <v>217622.84</v>
      </c>
      <c r="N132" s="105">
        <v>46300.04</v>
      </c>
      <c r="O132" s="103">
        <f>P132+Q132</f>
        <v>256026.88</v>
      </c>
      <c r="P132" s="104">
        <v>217622.84</v>
      </c>
      <c r="Q132" s="105">
        <v>38404.04</v>
      </c>
      <c r="R132" s="18" t="s">
        <v>560</v>
      </c>
      <c r="T132" s="49"/>
    </row>
    <row r="133" spans="1:20" s="13" customFormat="1" ht="48" customHeight="1" x14ac:dyDescent="0.2">
      <c r="A133" s="27" t="s">
        <v>283</v>
      </c>
      <c r="B133" s="17" t="s">
        <v>284</v>
      </c>
      <c r="C133" s="18" t="s">
        <v>216</v>
      </c>
      <c r="D133" s="18" t="s">
        <v>217</v>
      </c>
      <c r="E133" s="85" t="s">
        <v>285</v>
      </c>
      <c r="F133" s="33"/>
      <c r="G133" s="69" t="s">
        <v>285</v>
      </c>
      <c r="H133" s="30">
        <v>2018</v>
      </c>
      <c r="I133" s="30">
        <v>2020</v>
      </c>
      <c r="J133" s="43" t="s">
        <v>109</v>
      </c>
      <c r="K133" s="30" t="s">
        <v>286</v>
      </c>
      <c r="L133" s="102">
        <f>M133+N133</f>
        <v>226399.73</v>
      </c>
      <c r="M133" s="102">
        <v>165122</v>
      </c>
      <c r="N133" s="25">
        <v>61277.73</v>
      </c>
      <c r="O133" s="102">
        <v>226399.73</v>
      </c>
      <c r="P133" s="102">
        <v>165122</v>
      </c>
      <c r="Q133" s="25">
        <v>61277.73</v>
      </c>
      <c r="R133" s="18" t="s">
        <v>282</v>
      </c>
      <c r="T133" s="49"/>
    </row>
    <row r="134" spans="1:20" s="13" customFormat="1" ht="37.5" customHeight="1" x14ac:dyDescent="0.2">
      <c r="A134" s="204" t="s">
        <v>287</v>
      </c>
      <c r="B134" s="204" t="s">
        <v>288</v>
      </c>
      <c r="C134" s="18" t="s">
        <v>205</v>
      </c>
      <c r="D134" s="18" t="s">
        <v>289</v>
      </c>
      <c r="E134" s="85">
        <v>0.71</v>
      </c>
      <c r="F134" s="235"/>
      <c r="G134" s="69">
        <v>0.71</v>
      </c>
      <c r="H134" s="237">
        <v>2017</v>
      </c>
      <c r="I134" s="237">
        <v>2019</v>
      </c>
      <c r="J134" s="239" t="s">
        <v>109</v>
      </c>
      <c r="K134" s="253" t="s">
        <v>290</v>
      </c>
      <c r="L134" s="208">
        <f>M134+N134</f>
        <v>422480.42</v>
      </c>
      <c r="M134" s="206">
        <v>356602.97</v>
      </c>
      <c r="N134" s="208">
        <v>65877.45</v>
      </c>
      <c r="O134" s="208">
        <v>422480.42</v>
      </c>
      <c r="P134" s="206">
        <v>356602.97</v>
      </c>
      <c r="Q134" s="208">
        <v>65877.45</v>
      </c>
      <c r="R134" s="18" t="s">
        <v>282</v>
      </c>
      <c r="T134" s="49"/>
    </row>
    <row r="135" spans="1:20" s="13" customFormat="1" ht="34.5" customHeight="1" x14ac:dyDescent="0.2">
      <c r="A135" s="234"/>
      <c r="B135" s="205"/>
      <c r="C135" s="18" t="s">
        <v>229</v>
      </c>
      <c r="D135" s="18" t="s">
        <v>230</v>
      </c>
      <c r="E135" s="85">
        <v>1</v>
      </c>
      <c r="F135" s="236"/>
      <c r="G135" s="69">
        <v>1</v>
      </c>
      <c r="H135" s="238"/>
      <c r="I135" s="238"/>
      <c r="J135" s="240"/>
      <c r="K135" s="240"/>
      <c r="L135" s="207"/>
      <c r="M135" s="219"/>
      <c r="N135" s="207"/>
      <c r="O135" s="207"/>
      <c r="P135" s="219"/>
      <c r="Q135" s="207"/>
      <c r="R135" s="18" t="s">
        <v>282</v>
      </c>
      <c r="T135" s="49"/>
    </row>
    <row r="136" spans="1:20" s="13" customFormat="1" ht="42" customHeight="1" x14ac:dyDescent="0.2">
      <c r="A136" s="27" t="s">
        <v>291</v>
      </c>
      <c r="B136" s="17" t="s">
        <v>292</v>
      </c>
      <c r="C136" s="18" t="s">
        <v>203</v>
      </c>
      <c r="D136" s="18" t="s">
        <v>66</v>
      </c>
      <c r="E136" s="70">
        <v>58654</v>
      </c>
      <c r="F136" s="33"/>
      <c r="G136" s="69">
        <v>58654</v>
      </c>
      <c r="H136" s="30">
        <v>2017</v>
      </c>
      <c r="I136" s="30">
        <v>2019</v>
      </c>
      <c r="J136" s="31" t="s">
        <v>109</v>
      </c>
      <c r="K136" s="30" t="s">
        <v>293</v>
      </c>
      <c r="L136" s="102">
        <v>945911.74</v>
      </c>
      <c r="M136" s="102">
        <v>868089.17</v>
      </c>
      <c r="N136" s="25">
        <v>77822.570000000007</v>
      </c>
      <c r="O136" s="102">
        <v>945911.74</v>
      </c>
      <c r="P136" s="102">
        <v>868089.17</v>
      </c>
      <c r="Q136" s="25">
        <v>77822.570000000007</v>
      </c>
      <c r="R136" s="18" t="s">
        <v>561</v>
      </c>
      <c r="T136" s="49"/>
    </row>
    <row r="137" spans="1:20" s="13" customFormat="1" ht="42" customHeight="1" x14ac:dyDescent="0.2">
      <c r="A137" s="27" t="s">
        <v>294</v>
      </c>
      <c r="B137" s="40" t="s">
        <v>295</v>
      </c>
      <c r="C137" s="18" t="s">
        <v>203</v>
      </c>
      <c r="D137" s="18" t="s">
        <v>125</v>
      </c>
      <c r="E137" s="85">
        <v>5152.57</v>
      </c>
      <c r="F137" s="33"/>
      <c r="G137" s="136">
        <v>5592.81</v>
      </c>
      <c r="H137" s="30">
        <v>2019</v>
      </c>
      <c r="I137" s="30">
        <v>2021</v>
      </c>
      <c r="J137" s="74" t="s">
        <v>537</v>
      </c>
      <c r="K137" s="30" t="s">
        <v>296</v>
      </c>
      <c r="L137" s="102">
        <f>M137+N137</f>
        <v>489540.74</v>
      </c>
      <c r="M137" s="102">
        <v>352265</v>
      </c>
      <c r="N137" s="25">
        <v>137275.74</v>
      </c>
      <c r="O137" s="102">
        <f>P137+Q137</f>
        <v>489540.72</v>
      </c>
      <c r="P137" s="102">
        <v>361785.67</v>
      </c>
      <c r="Q137" s="25">
        <v>127755.05</v>
      </c>
      <c r="R137" s="41" t="s">
        <v>131</v>
      </c>
      <c r="T137" s="49"/>
    </row>
    <row r="138" spans="1:20" s="13" customFormat="1" ht="48" x14ac:dyDescent="0.2">
      <c r="A138" s="27" t="s">
        <v>297</v>
      </c>
      <c r="B138" s="17" t="s">
        <v>298</v>
      </c>
      <c r="C138" s="18" t="s">
        <v>203</v>
      </c>
      <c r="D138" s="18" t="s">
        <v>270</v>
      </c>
      <c r="E138" s="71">
        <v>158000.5</v>
      </c>
      <c r="F138" s="33"/>
      <c r="G138" s="69">
        <v>55471</v>
      </c>
      <c r="H138" s="36">
        <v>2016</v>
      </c>
      <c r="I138" s="36">
        <v>2018</v>
      </c>
      <c r="J138" s="45" t="s">
        <v>109</v>
      </c>
      <c r="K138" s="44" t="s">
        <v>299</v>
      </c>
      <c r="L138" s="102">
        <v>1095549.6499999999</v>
      </c>
      <c r="M138" s="102">
        <v>945523.98</v>
      </c>
      <c r="N138" s="25">
        <v>150025.67000000001</v>
      </c>
      <c r="O138" s="102">
        <v>1095549.6499999999</v>
      </c>
      <c r="P138" s="102">
        <v>945523.98</v>
      </c>
      <c r="Q138" s="25">
        <v>150025.67000000001</v>
      </c>
      <c r="R138" s="24"/>
      <c r="T138" s="49"/>
    </row>
    <row r="139" spans="1:20" s="13" customFormat="1" ht="58.5" customHeight="1" x14ac:dyDescent="0.2">
      <c r="A139" s="27" t="s">
        <v>300</v>
      </c>
      <c r="B139" s="17" t="s">
        <v>301</v>
      </c>
      <c r="C139" s="18" t="s">
        <v>219</v>
      </c>
      <c r="D139" s="18" t="s">
        <v>302</v>
      </c>
      <c r="E139" s="85">
        <v>52.58</v>
      </c>
      <c r="F139" s="33"/>
      <c r="G139" s="69">
        <v>52.58</v>
      </c>
      <c r="H139" s="36">
        <v>2017</v>
      </c>
      <c r="I139" s="36">
        <v>2020</v>
      </c>
      <c r="J139" s="45" t="s">
        <v>109</v>
      </c>
      <c r="K139" s="44" t="s">
        <v>303</v>
      </c>
      <c r="L139" s="25">
        <f>M139+N139</f>
        <v>829898.2</v>
      </c>
      <c r="M139" s="25">
        <v>705413.47</v>
      </c>
      <c r="N139" s="25">
        <v>124484.73</v>
      </c>
      <c r="O139" s="25">
        <v>829898.2</v>
      </c>
      <c r="P139" s="25">
        <v>705413.47</v>
      </c>
      <c r="Q139" s="25">
        <v>124484.73</v>
      </c>
      <c r="R139" s="107"/>
      <c r="T139" s="49"/>
    </row>
    <row r="140" spans="1:20" s="13" customFormat="1" ht="38.25" customHeight="1" x14ac:dyDescent="0.2">
      <c r="A140" s="204" t="s">
        <v>304</v>
      </c>
      <c r="B140" s="229" t="s">
        <v>305</v>
      </c>
      <c r="C140" s="18" t="s">
        <v>205</v>
      </c>
      <c r="D140" s="18" t="s">
        <v>71</v>
      </c>
      <c r="E140" s="85">
        <v>3.887</v>
      </c>
      <c r="F140" s="33"/>
      <c r="G140" s="69">
        <v>0.77500000000000002</v>
      </c>
      <c r="H140" s="232">
        <v>2019</v>
      </c>
      <c r="I140" s="232">
        <v>2021</v>
      </c>
      <c r="J140" s="194" t="s">
        <v>109</v>
      </c>
      <c r="K140" s="227" t="s">
        <v>306</v>
      </c>
      <c r="L140" s="206">
        <f>M140+N140</f>
        <v>944540.69</v>
      </c>
      <c r="M140" s="206">
        <v>513905.86</v>
      </c>
      <c r="N140" s="206">
        <v>430634.83</v>
      </c>
      <c r="O140" s="206">
        <v>944540.69</v>
      </c>
      <c r="P140" s="206">
        <v>323969.09000000003</v>
      </c>
      <c r="Q140" s="206">
        <v>620571.6</v>
      </c>
      <c r="R140" s="250" t="s">
        <v>307</v>
      </c>
      <c r="T140" s="49"/>
    </row>
    <row r="141" spans="1:20" s="13" customFormat="1" ht="39.75" customHeight="1" x14ac:dyDescent="0.2">
      <c r="A141" s="234"/>
      <c r="B141" s="231"/>
      <c r="C141" s="18" t="s">
        <v>229</v>
      </c>
      <c r="D141" s="18" t="s">
        <v>230</v>
      </c>
      <c r="E141" s="85">
        <v>5</v>
      </c>
      <c r="F141" s="33"/>
      <c r="G141" s="69">
        <v>1</v>
      </c>
      <c r="H141" s="231"/>
      <c r="I141" s="231"/>
      <c r="J141" s="228"/>
      <c r="K141" s="228"/>
      <c r="L141" s="219"/>
      <c r="M141" s="219"/>
      <c r="N141" s="219"/>
      <c r="O141" s="219"/>
      <c r="P141" s="219"/>
      <c r="Q141" s="219"/>
      <c r="R141" s="226"/>
      <c r="T141" s="49"/>
    </row>
    <row r="142" spans="1:20" s="13" customFormat="1" ht="100.5" customHeight="1" x14ac:dyDescent="0.2">
      <c r="A142" s="27" t="s">
        <v>308</v>
      </c>
      <c r="B142" s="17" t="s">
        <v>309</v>
      </c>
      <c r="C142" s="18" t="s">
        <v>216</v>
      </c>
      <c r="D142" s="18" t="s">
        <v>310</v>
      </c>
      <c r="E142" s="85">
        <v>1.6</v>
      </c>
      <c r="F142" s="33"/>
      <c r="G142" s="69">
        <v>0.8</v>
      </c>
      <c r="H142" s="36">
        <v>2018</v>
      </c>
      <c r="I142" s="36">
        <v>2020</v>
      </c>
      <c r="J142" s="45" t="s">
        <v>109</v>
      </c>
      <c r="K142" s="44" t="s">
        <v>311</v>
      </c>
      <c r="L142" s="25">
        <f t="shared" ref="L142:L147" si="13">M142+N142</f>
        <v>206061.75</v>
      </c>
      <c r="M142" s="25">
        <v>71645</v>
      </c>
      <c r="N142" s="25">
        <v>134416.75</v>
      </c>
      <c r="O142" s="25">
        <v>131687.24</v>
      </c>
      <c r="P142" s="25">
        <v>71645</v>
      </c>
      <c r="Q142" s="25">
        <v>60042.239999999998</v>
      </c>
      <c r="R142" s="136"/>
      <c r="T142" s="49"/>
    </row>
    <row r="143" spans="1:20" s="13" customFormat="1" ht="47.25" customHeight="1" x14ac:dyDescent="0.2">
      <c r="A143" s="27" t="s">
        <v>312</v>
      </c>
      <c r="B143" s="17" t="s">
        <v>313</v>
      </c>
      <c r="C143" s="18" t="s">
        <v>207</v>
      </c>
      <c r="D143" s="18" t="s">
        <v>314</v>
      </c>
      <c r="E143" s="85">
        <v>1</v>
      </c>
      <c r="F143" s="33"/>
      <c r="G143" s="69">
        <v>0</v>
      </c>
      <c r="H143" s="36">
        <v>2018</v>
      </c>
      <c r="I143" s="36">
        <v>2020</v>
      </c>
      <c r="J143" s="45" t="s">
        <v>106</v>
      </c>
      <c r="K143" s="44" t="s">
        <v>315</v>
      </c>
      <c r="L143" s="97">
        <f t="shared" si="13"/>
        <v>635775.29999999993</v>
      </c>
      <c r="M143" s="97">
        <v>583893.35</v>
      </c>
      <c r="N143" s="97">
        <v>51881.95</v>
      </c>
      <c r="O143" s="97">
        <f>P143+Q143</f>
        <v>526150.23</v>
      </c>
      <c r="P143" s="97">
        <v>486688.96</v>
      </c>
      <c r="Q143" s="97">
        <v>39461.269999999997</v>
      </c>
      <c r="R143" s="114" t="s">
        <v>316</v>
      </c>
      <c r="T143" s="49"/>
    </row>
    <row r="144" spans="1:20" s="13" customFormat="1" ht="94.5" customHeight="1" x14ac:dyDescent="0.2">
      <c r="A144" s="27" t="s">
        <v>317</v>
      </c>
      <c r="B144" s="17" t="s">
        <v>318</v>
      </c>
      <c r="C144" s="18" t="s">
        <v>222</v>
      </c>
      <c r="D144" s="18" t="s">
        <v>223</v>
      </c>
      <c r="E144" s="85">
        <v>1</v>
      </c>
      <c r="F144" s="33"/>
      <c r="G144" s="69">
        <v>1</v>
      </c>
      <c r="H144" s="36">
        <v>2017</v>
      </c>
      <c r="I144" s="36">
        <v>2019</v>
      </c>
      <c r="J144" s="45" t="s">
        <v>109</v>
      </c>
      <c r="K144" s="44" t="s">
        <v>319</v>
      </c>
      <c r="L144" s="25">
        <f t="shared" si="13"/>
        <v>212596.85</v>
      </c>
      <c r="M144" s="25">
        <v>180707.32</v>
      </c>
      <c r="N144" s="25">
        <v>31889.53</v>
      </c>
      <c r="O144" s="25">
        <f>P144+Q144</f>
        <v>212596.85</v>
      </c>
      <c r="P144" s="25">
        <v>180707.32</v>
      </c>
      <c r="Q144" s="25">
        <v>31889.53</v>
      </c>
      <c r="R144" s="136" t="s">
        <v>569</v>
      </c>
      <c r="T144" s="49"/>
    </row>
    <row r="145" spans="1:20" s="13" customFormat="1" ht="36" x14ac:dyDescent="0.2">
      <c r="A145" s="27" t="s">
        <v>320</v>
      </c>
      <c r="B145" s="17" t="s">
        <v>321</v>
      </c>
      <c r="C145" s="18" t="s">
        <v>203</v>
      </c>
      <c r="D145" s="18" t="s">
        <v>66</v>
      </c>
      <c r="E145" s="85">
        <v>30387</v>
      </c>
      <c r="F145" s="33"/>
      <c r="G145" s="69">
        <v>30387</v>
      </c>
      <c r="H145" s="30">
        <v>2017</v>
      </c>
      <c r="I145" s="30">
        <v>2020</v>
      </c>
      <c r="J145" s="31" t="s">
        <v>109</v>
      </c>
      <c r="K145" s="30" t="s">
        <v>322</v>
      </c>
      <c r="L145" s="98">
        <f t="shared" si="13"/>
        <v>511945.15</v>
      </c>
      <c r="M145" s="98">
        <v>473549.27</v>
      </c>
      <c r="N145" s="98">
        <v>38395.879999999997</v>
      </c>
      <c r="O145" s="98">
        <f>SUM(P145,Q145)</f>
        <v>511945.15</v>
      </c>
      <c r="P145" s="98">
        <v>473549.27</v>
      </c>
      <c r="Q145" s="98">
        <v>38395.879999999997</v>
      </c>
      <c r="R145" s="107"/>
      <c r="T145" s="49"/>
    </row>
    <row r="146" spans="1:20" s="13" customFormat="1" ht="36" x14ac:dyDescent="0.2">
      <c r="A146" s="27" t="s">
        <v>323</v>
      </c>
      <c r="B146" s="17" t="s">
        <v>324</v>
      </c>
      <c r="C146" s="18" t="s">
        <v>213</v>
      </c>
      <c r="D146" s="18" t="s">
        <v>214</v>
      </c>
      <c r="E146" s="85">
        <v>0.55000000000000004</v>
      </c>
      <c r="F146" s="33"/>
      <c r="G146" s="69">
        <v>0.57999999999999996</v>
      </c>
      <c r="H146" s="30">
        <v>2018</v>
      </c>
      <c r="I146" s="30">
        <v>2020</v>
      </c>
      <c r="J146" s="31" t="s">
        <v>109</v>
      </c>
      <c r="K146" s="30" t="s">
        <v>325</v>
      </c>
      <c r="L146" s="98">
        <f t="shared" si="13"/>
        <v>124320.76000000001</v>
      </c>
      <c r="M146" s="98">
        <v>71285</v>
      </c>
      <c r="N146" s="98">
        <v>53035.76</v>
      </c>
      <c r="O146" s="98">
        <f>SUM(P146,Q146)</f>
        <v>124320.76000000001</v>
      </c>
      <c r="P146" s="98">
        <v>71285</v>
      </c>
      <c r="Q146" s="98">
        <v>53035.76</v>
      </c>
      <c r="R146" s="107"/>
      <c r="T146" s="49"/>
    </row>
    <row r="147" spans="1:20" s="13" customFormat="1" ht="36" x14ac:dyDescent="0.2">
      <c r="A147" s="27" t="s">
        <v>326</v>
      </c>
      <c r="B147" s="17" t="s">
        <v>327</v>
      </c>
      <c r="C147" s="18" t="s">
        <v>211</v>
      </c>
      <c r="D147" s="18" t="s">
        <v>212</v>
      </c>
      <c r="E147" s="28">
        <v>1</v>
      </c>
      <c r="F147" s="33"/>
      <c r="G147" s="69">
        <v>0</v>
      </c>
      <c r="H147" s="30">
        <v>2017</v>
      </c>
      <c r="I147" s="30">
        <v>2020</v>
      </c>
      <c r="J147" s="31" t="s">
        <v>106</v>
      </c>
      <c r="K147" s="30" t="s">
        <v>328</v>
      </c>
      <c r="L147" s="25">
        <f t="shared" si="13"/>
        <v>1346002.9</v>
      </c>
      <c r="M147" s="25">
        <v>1132178</v>
      </c>
      <c r="N147" s="25">
        <v>213824.9</v>
      </c>
      <c r="O147" s="90">
        <f>SUM(P147,Q147)</f>
        <v>1342528.38</v>
      </c>
      <c r="P147" s="90">
        <v>1129255.44</v>
      </c>
      <c r="Q147" s="90">
        <v>213272.94</v>
      </c>
      <c r="R147" s="107" t="s">
        <v>568</v>
      </c>
      <c r="T147" s="49"/>
    </row>
    <row r="148" spans="1:20" s="13" customFormat="1" ht="36" x14ac:dyDescent="0.2">
      <c r="A148" s="27" t="s">
        <v>329</v>
      </c>
      <c r="B148" s="40" t="s">
        <v>330</v>
      </c>
      <c r="C148" s="18" t="s">
        <v>227</v>
      </c>
      <c r="D148" s="18" t="s">
        <v>280</v>
      </c>
      <c r="E148" s="85">
        <v>1</v>
      </c>
      <c r="F148" s="33"/>
      <c r="G148" s="69"/>
      <c r="H148" s="36">
        <v>2017</v>
      </c>
      <c r="I148" s="36">
        <v>2020</v>
      </c>
      <c r="J148" s="45" t="s">
        <v>185</v>
      </c>
      <c r="K148" s="36" t="s">
        <v>331</v>
      </c>
      <c r="L148" s="25">
        <v>4000000</v>
      </c>
      <c r="M148" s="25">
        <v>4000000</v>
      </c>
      <c r="N148" s="99">
        <v>0</v>
      </c>
      <c r="O148" s="25">
        <f>P148+Q148</f>
        <v>3874833.08</v>
      </c>
      <c r="P148" s="25">
        <v>3874833.08</v>
      </c>
      <c r="Q148" s="25">
        <v>0</v>
      </c>
      <c r="R148" s="41" t="s">
        <v>457</v>
      </c>
      <c r="T148" s="49"/>
    </row>
    <row r="149" spans="1:20" s="13" customFormat="1" ht="63.75" customHeight="1" x14ac:dyDescent="0.2">
      <c r="A149" s="27" t="s">
        <v>332</v>
      </c>
      <c r="B149" s="17" t="s">
        <v>333</v>
      </c>
      <c r="C149" s="18" t="s">
        <v>227</v>
      </c>
      <c r="D149" s="18" t="s">
        <v>77</v>
      </c>
      <c r="E149" s="85">
        <v>3</v>
      </c>
      <c r="F149" s="33"/>
      <c r="G149" s="69">
        <v>1</v>
      </c>
      <c r="H149" s="36">
        <v>2018</v>
      </c>
      <c r="I149" s="36">
        <v>2019</v>
      </c>
      <c r="J149" s="45" t="s">
        <v>109</v>
      </c>
      <c r="K149" s="44" t="s">
        <v>334</v>
      </c>
      <c r="L149" s="25">
        <f>M149+N149</f>
        <v>30194.7</v>
      </c>
      <c r="M149" s="25">
        <v>25664.75</v>
      </c>
      <c r="N149" s="25">
        <v>4529.95</v>
      </c>
      <c r="O149" s="25">
        <f>P149+Q149</f>
        <v>30194.7</v>
      </c>
      <c r="P149" s="25">
        <v>25664.75</v>
      </c>
      <c r="Q149" s="25">
        <v>4529.95</v>
      </c>
      <c r="R149" s="136"/>
      <c r="T149" s="49"/>
    </row>
    <row r="150" spans="1:20" s="13" customFormat="1" ht="48" x14ac:dyDescent="0.2">
      <c r="A150" s="16" t="s">
        <v>335</v>
      </c>
      <c r="B150" s="17" t="s">
        <v>336</v>
      </c>
      <c r="C150" s="18" t="s">
        <v>337</v>
      </c>
      <c r="D150" s="18" t="s">
        <v>338</v>
      </c>
      <c r="E150" s="69">
        <v>68.900000000000006</v>
      </c>
      <c r="F150" s="69">
        <v>68.900000000000006</v>
      </c>
      <c r="G150" s="69">
        <v>65.5</v>
      </c>
      <c r="H150" s="19"/>
      <c r="I150" s="19"/>
      <c r="J150" s="19"/>
      <c r="K150" s="19"/>
      <c r="L150" s="76">
        <f t="shared" ref="L150:Q150" si="14">L151+L182</f>
        <v>15264703.48</v>
      </c>
      <c r="M150" s="76">
        <f t="shared" si="14"/>
        <v>10989698.390000001</v>
      </c>
      <c r="N150" s="76">
        <f t="shared" si="14"/>
        <v>4275005.09</v>
      </c>
      <c r="O150" s="76">
        <f t="shared" si="14"/>
        <v>11246048.109999999</v>
      </c>
      <c r="P150" s="76">
        <f t="shared" si="14"/>
        <v>7980838.0199999996</v>
      </c>
      <c r="Q150" s="76">
        <f t="shared" si="14"/>
        <v>3265210.0900000003</v>
      </c>
      <c r="R150" s="130" t="s">
        <v>461</v>
      </c>
      <c r="T150" s="49"/>
    </row>
    <row r="151" spans="1:20" s="13" customFormat="1" ht="65.25" customHeight="1" x14ac:dyDescent="0.2">
      <c r="A151" s="16" t="s">
        <v>339</v>
      </c>
      <c r="B151" s="17" t="s">
        <v>340</v>
      </c>
      <c r="C151" s="18" t="s">
        <v>341</v>
      </c>
      <c r="D151" s="18" t="s">
        <v>342</v>
      </c>
      <c r="E151" s="69">
        <v>6425</v>
      </c>
      <c r="F151" s="69">
        <v>6425</v>
      </c>
      <c r="G151" s="69">
        <v>5098</v>
      </c>
      <c r="H151" s="19"/>
      <c r="I151" s="19"/>
      <c r="J151" s="19"/>
      <c r="K151" s="19"/>
      <c r="L151" s="76">
        <f>L165+L168+L169+L170+L171</f>
        <v>13291843.23</v>
      </c>
      <c r="M151" s="76">
        <f t="shared" ref="M151:Q151" si="15">M165+M168+M169+M170+M171</f>
        <v>9570557.620000001</v>
      </c>
      <c r="N151" s="76">
        <f t="shared" si="15"/>
        <v>3721285.61</v>
      </c>
      <c r="O151" s="76">
        <f t="shared" si="15"/>
        <v>9273677.4199999999</v>
      </c>
      <c r="P151" s="76">
        <f t="shared" si="15"/>
        <v>6562004.8499999996</v>
      </c>
      <c r="Q151" s="76">
        <f t="shared" si="15"/>
        <v>2711672.5700000003</v>
      </c>
      <c r="R151" s="130" t="s">
        <v>462</v>
      </c>
      <c r="T151" s="49"/>
    </row>
    <row r="152" spans="1:20" s="13" customFormat="1" ht="101.25" customHeight="1" x14ac:dyDescent="0.2">
      <c r="A152" s="22"/>
      <c r="B152" s="23"/>
      <c r="C152" s="18" t="s">
        <v>343</v>
      </c>
      <c r="D152" s="18" t="s">
        <v>344</v>
      </c>
      <c r="E152" s="69">
        <v>104779</v>
      </c>
      <c r="F152" s="69">
        <v>88445</v>
      </c>
      <c r="G152" s="69">
        <v>88445</v>
      </c>
      <c r="H152" s="19"/>
      <c r="I152" s="19"/>
      <c r="J152" s="19"/>
      <c r="K152" s="19"/>
      <c r="L152" s="20"/>
      <c r="M152" s="20"/>
      <c r="N152" s="20"/>
      <c r="O152" s="20"/>
      <c r="P152" s="20"/>
      <c r="Q152" s="20"/>
      <c r="R152" s="24" t="s">
        <v>345</v>
      </c>
      <c r="T152" s="49"/>
    </row>
    <row r="153" spans="1:20" s="13" customFormat="1" ht="73.5" customHeight="1" x14ac:dyDescent="0.2">
      <c r="A153" s="22"/>
      <c r="B153" s="23"/>
      <c r="C153" s="18" t="s">
        <v>346</v>
      </c>
      <c r="D153" s="18" t="s">
        <v>347</v>
      </c>
      <c r="E153" s="69">
        <v>1584.51</v>
      </c>
      <c r="F153" s="69">
        <v>800</v>
      </c>
      <c r="G153" s="69">
        <v>800</v>
      </c>
      <c r="H153" s="19"/>
      <c r="I153" s="19"/>
      <c r="J153" s="19"/>
      <c r="K153" s="19"/>
      <c r="L153" s="20"/>
      <c r="M153" s="20"/>
      <c r="N153" s="20"/>
      <c r="O153" s="20"/>
      <c r="P153" s="20"/>
      <c r="Q153" s="20"/>
      <c r="R153" s="24" t="s">
        <v>348</v>
      </c>
      <c r="T153" s="49"/>
    </row>
    <row r="154" spans="1:20" s="13" customFormat="1" ht="53.25" customHeight="1" x14ac:dyDescent="0.2">
      <c r="A154" s="22"/>
      <c r="B154" s="23"/>
      <c r="C154" s="18" t="s">
        <v>349</v>
      </c>
      <c r="D154" s="18" t="s">
        <v>350</v>
      </c>
      <c r="E154" s="69">
        <v>8.8445</v>
      </c>
      <c r="F154" s="69">
        <v>88445</v>
      </c>
      <c r="G154" s="69">
        <v>8.8445</v>
      </c>
      <c r="H154" s="19"/>
      <c r="I154" s="19"/>
      <c r="J154" s="19"/>
      <c r="K154" s="19"/>
      <c r="L154" s="20"/>
      <c r="M154" s="20"/>
      <c r="N154" s="20"/>
      <c r="O154" s="20"/>
      <c r="P154" s="20"/>
      <c r="Q154" s="20"/>
      <c r="R154" s="24" t="s">
        <v>351</v>
      </c>
      <c r="T154" s="49"/>
    </row>
    <row r="155" spans="1:20" s="13" customFormat="1" ht="60" x14ac:dyDescent="0.2">
      <c r="A155" s="22"/>
      <c r="B155" s="23"/>
      <c r="C155" s="18" t="s">
        <v>352</v>
      </c>
      <c r="D155" s="18" t="s">
        <v>353</v>
      </c>
      <c r="E155" s="69">
        <v>5.5</v>
      </c>
      <c r="F155" s="69">
        <v>5.5</v>
      </c>
      <c r="G155" s="69">
        <v>0</v>
      </c>
      <c r="H155" s="19"/>
      <c r="I155" s="19"/>
      <c r="J155" s="19"/>
      <c r="K155" s="19"/>
      <c r="L155" s="20"/>
      <c r="M155" s="20"/>
      <c r="N155" s="20"/>
      <c r="O155" s="20"/>
      <c r="P155" s="20"/>
      <c r="Q155" s="20"/>
      <c r="R155" s="24" t="s">
        <v>354</v>
      </c>
      <c r="T155" s="49"/>
    </row>
    <row r="156" spans="1:20" s="13" customFormat="1" ht="44.25" customHeight="1" x14ac:dyDescent="0.2">
      <c r="A156" s="22"/>
      <c r="B156" s="23"/>
      <c r="C156" s="18" t="s">
        <v>355</v>
      </c>
      <c r="D156" s="18" t="s">
        <v>356</v>
      </c>
      <c r="E156" s="69">
        <v>400</v>
      </c>
      <c r="F156" s="69">
        <v>400</v>
      </c>
      <c r="G156" s="69">
        <v>1030</v>
      </c>
      <c r="H156" s="19"/>
      <c r="I156" s="19"/>
      <c r="J156" s="19"/>
      <c r="K156" s="19"/>
      <c r="L156" s="20"/>
      <c r="M156" s="20"/>
      <c r="N156" s="20"/>
      <c r="O156" s="20"/>
      <c r="P156" s="20"/>
      <c r="Q156" s="20"/>
      <c r="R156" s="24" t="s">
        <v>357</v>
      </c>
      <c r="T156" s="49"/>
    </row>
    <row r="157" spans="1:20" s="13" customFormat="1" ht="42" customHeight="1" x14ac:dyDescent="0.2">
      <c r="A157" s="22"/>
      <c r="B157" s="23"/>
      <c r="C157" s="18" t="s">
        <v>358</v>
      </c>
      <c r="D157" s="18" t="s">
        <v>359</v>
      </c>
      <c r="E157" s="69">
        <v>10000</v>
      </c>
      <c r="F157" s="69">
        <v>10000</v>
      </c>
      <c r="G157" s="69">
        <v>0</v>
      </c>
      <c r="H157" s="19"/>
      <c r="I157" s="19"/>
      <c r="J157" s="19"/>
      <c r="K157" s="19"/>
      <c r="L157" s="20"/>
      <c r="M157" s="20"/>
      <c r="N157" s="20"/>
      <c r="O157" s="20"/>
      <c r="P157" s="20"/>
      <c r="Q157" s="20"/>
      <c r="R157" s="24" t="s">
        <v>360</v>
      </c>
      <c r="T157" s="49"/>
    </row>
    <row r="158" spans="1:20" s="13" customFormat="1" ht="85.5" customHeight="1" x14ac:dyDescent="0.2">
      <c r="A158" s="22"/>
      <c r="B158" s="23"/>
      <c r="C158" s="18" t="s">
        <v>361</v>
      </c>
      <c r="D158" s="18" t="s">
        <v>362</v>
      </c>
      <c r="E158" s="69">
        <v>11485</v>
      </c>
      <c r="F158" s="69">
        <v>11485</v>
      </c>
      <c r="G158" s="69" t="s">
        <v>363</v>
      </c>
      <c r="H158" s="19"/>
      <c r="I158" s="19"/>
      <c r="J158" s="19"/>
      <c r="K158" s="19"/>
      <c r="L158" s="20"/>
      <c r="M158" s="20"/>
      <c r="N158" s="20"/>
      <c r="O158" s="20"/>
      <c r="P158" s="20"/>
      <c r="Q158" s="20"/>
      <c r="R158" s="24" t="s">
        <v>364</v>
      </c>
      <c r="T158" s="49"/>
    </row>
    <row r="159" spans="1:20" s="13" customFormat="1" ht="84" x14ac:dyDescent="0.2">
      <c r="A159" s="22"/>
      <c r="B159" s="23"/>
      <c r="C159" s="18" t="s">
        <v>365</v>
      </c>
      <c r="D159" s="18" t="s">
        <v>366</v>
      </c>
      <c r="E159" s="69">
        <v>9.5</v>
      </c>
      <c r="F159" s="69">
        <v>9.5</v>
      </c>
      <c r="G159" s="142">
        <v>13.267900000000001</v>
      </c>
      <c r="H159" s="19"/>
      <c r="I159" s="19"/>
      <c r="J159" s="19"/>
      <c r="K159" s="19"/>
      <c r="L159" s="20"/>
      <c r="M159" s="20"/>
      <c r="N159" s="20"/>
      <c r="O159" s="20"/>
      <c r="P159" s="20"/>
      <c r="Q159" s="20"/>
      <c r="R159" s="24" t="s">
        <v>364</v>
      </c>
      <c r="T159" s="49"/>
    </row>
    <row r="160" spans="1:20" s="13" customFormat="1" ht="36" x14ac:dyDescent="0.2">
      <c r="A160" s="22"/>
      <c r="B160" s="23"/>
      <c r="C160" s="18" t="s">
        <v>367</v>
      </c>
      <c r="D160" s="18" t="s">
        <v>71</v>
      </c>
      <c r="E160" s="69">
        <v>1.36</v>
      </c>
      <c r="F160" s="69">
        <v>1.36</v>
      </c>
      <c r="G160" s="69">
        <v>1.36</v>
      </c>
      <c r="H160" s="19"/>
      <c r="I160" s="19"/>
      <c r="J160" s="19"/>
      <c r="K160" s="19"/>
      <c r="L160" s="20"/>
      <c r="M160" s="20"/>
      <c r="N160" s="20"/>
      <c r="O160" s="20"/>
      <c r="P160" s="20"/>
      <c r="Q160" s="20"/>
      <c r="R160" s="18" t="s">
        <v>463</v>
      </c>
      <c r="T160" s="49"/>
    </row>
    <row r="161" spans="1:20" s="13" customFormat="1" ht="60" customHeight="1" x14ac:dyDescent="0.2">
      <c r="A161" s="22"/>
      <c r="B161" s="23"/>
      <c r="C161" s="18" t="s">
        <v>368</v>
      </c>
      <c r="D161" s="18" t="s">
        <v>220</v>
      </c>
      <c r="E161" s="69">
        <v>71.92</v>
      </c>
      <c r="F161" s="69">
        <v>71.92</v>
      </c>
      <c r="G161" s="69">
        <v>78.56</v>
      </c>
      <c r="H161" s="19"/>
      <c r="I161" s="19"/>
      <c r="J161" s="19"/>
      <c r="K161" s="19"/>
      <c r="L161" s="20"/>
      <c r="M161" s="20"/>
      <c r="N161" s="20"/>
      <c r="O161" s="20"/>
      <c r="P161" s="20"/>
      <c r="Q161" s="20"/>
      <c r="R161" s="18" t="s">
        <v>370</v>
      </c>
      <c r="T161" s="51"/>
    </row>
    <row r="162" spans="1:20" s="13" customFormat="1" ht="36" x14ac:dyDescent="0.2">
      <c r="A162" s="22"/>
      <c r="B162" s="23"/>
      <c r="C162" s="18" t="s">
        <v>369</v>
      </c>
      <c r="D162" s="18" t="s">
        <v>372</v>
      </c>
      <c r="E162" s="69">
        <v>19.600000000000001</v>
      </c>
      <c r="F162" s="69">
        <v>19.600000000000001</v>
      </c>
      <c r="G162" s="69">
        <v>19.600000000000001</v>
      </c>
      <c r="H162" s="19"/>
      <c r="I162" s="19"/>
      <c r="J162" s="19"/>
      <c r="K162" s="19"/>
      <c r="L162" s="20"/>
      <c r="M162" s="20"/>
      <c r="N162" s="20"/>
      <c r="O162" s="20"/>
      <c r="P162" s="20"/>
      <c r="Q162" s="20"/>
      <c r="R162" s="18" t="s">
        <v>373</v>
      </c>
      <c r="T162" s="51"/>
    </row>
    <row r="163" spans="1:20" s="13" customFormat="1" ht="48" x14ac:dyDescent="0.2">
      <c r="A163" s="22"/>
      <c r="B163" s="23"/>
      <c r="C163" s="18" t="s">
        <v>371</v>
      </c>
      <c r="D163" s="18" t="s">
        <v>375</v>
      </c>
      <c r="E163" s="69">
        <v>1</v>
      </c>
      <c r="F163" s="69">
        <v>1</v>
      </c>
      <c r="G163" s="69">
        <v>1</v>
      </c>
      <c r="H163" s="19"/>
      <c r="I163" s="19"/>
      <c r="J163" s="19"/>
      <c r="K163" s="19"/>
      <c r="L163" s="20"/>
      <c r="M163" s="20"/>
      <c r="N163" s="20"/>
      <c r="O163" s="20"/>
      <c r="P163" s="20"/>
      <c r="Q163" s="20"/>
      <c r="R163" s="18" t="s">
        <v>376</v>
      </c>
      <c r="T163" s="51"/>
    </row>
    <row r="164" spans="1:20" s="13" customFormat="1" ht="48" x14ac:dyDescent="0.2">
      <c r="A164" s="22"/>
      <c r="B164" s="23"/>
      <c r="C164" s="18" t="s">
        <v>374</v>
      </c>
      <c r="D164" s="18" t="s">
        <v>377</v>
      </c>
      <c r="E164" s="69">
        <v>1</v>
      </c>
      <c r="F164" s="69">
        <v>1</v>
      </c>
      <c r="G164" s="69">
        <v>0.5</v>
      </c>
      <c r="H164" s="19"/>
      <c r="I164" s="19"/>
      <c r="J164" s="19"/>
      <c r="K164" s="19"/>
      <c r="L164" s="20"/>
      <c r="M164" s="20"/>
      <c r="N164" s="20"/>
      <c r="O164" s="20"/>
      <c r="P164" s="20"/>
      <c r="Q164" s="20"/>
      <c r="R164" s="18" t="s">
        <v>464</v>
      </c>
      <c r="T164" s="51"/>
    </row>
    <row r="165" spans="1:20" s="13" customFormat="1" ht="65.25" customHeight="1" x14ac:dyDescent="0.2">
      <c r="A165" s="16" t="s">
        <v>378</v>
      </c>
      <c r="B165" s="17" t="s">
        <v>379</v>
      </c>
      <c r="C165" s="18" t="s">
        <v>343</v>
      </c>
      <c r="D165" s="18" t="s">
        <v>380</v>
      </c>
      <c r="E165" s="69">
        <v>104779</v>
      </c>
      <c r="F165" s="33"/>
      <c r="G165" s="69">
        <v>88445</v>
      </c>
      <c r="H165" s="19"/>
      <c r="I165" s="19"/>
      <c r="J165" s="19"/>
      <c r="K165" s="19"/>
      <c r="L165" s="25">
        <f>N165+M165</f>
        <v>2967711.21</v>
      </c>
      <c r="M165" s="25">
        <f>M172</f>
        <v>2745132.86</v>
      </c>
      <c r="N165" s="25">
        <f>N172</f>
        <v>222578.35</v>
      </c>
      <c r="O165" s="95">
        <f>Q165+P165</f>
        <v>2811170.1799999997</v>
      </c>
      <c r="P165" s="122">
        <f>P172</f>
        <v>2600332.9</v>
      </c>
      <c r="Q165" s="122">
        <f>Q172</f>
        <v>210837.28</v>
      </c>
      <c r="R165" s="184" t="s">
        <v>460</v>
      </c>
      <c r="T165" s="49"/>
    </row>
    <row r="166" spans="1:20" s="13" customFormat="1" ht="63.75" customHeight="1" x14ac:dyDescent="0.2">
      <c r="A166" s="22"/>
      <c r="B166" s="23"/>
      <c r="C166" s="18" t="s">
        <v>346</v>
      </c>
      <c r="D166" s="18" t="s">
        <v>381</v>
      </c>
      <c r="E166" s="69">
        <v>1058</v>
      </c>
      <c r="F166" s="33"/>
      <c r="G166" s="69">
        <v>800</v>
      </c>
      <c r="H166" s="19"/>
      <c r="I166" s="19"/>
      <c r="J166" s="19"/>
      <c r="K166" s="19"/>
      <c r="L166" s="20"/>
      <c r="M166" s="20"/>
      <c r="N166" s="20"/>
      <c r="O166" s="20"/>
      <c r="P166" s="20"/>
      <c r="Q166" s="20"/>
      <c r="R166" s="251"/>
      <c r="T166" s="49"/>
    </row>
    <row r="167" spans="1:20" s="13" customFormat="1" ht="56.25" customHeight="1" x14ac:dyDescent="0.2">
      <c r="A167" s="53"/>
      <c r="B167" s="54"/>
      <c r="C167" s="55" t="s">
        <v>349</v>
      </c>
      <c r="D167" s="55" t="s">
        <v>382</v>
      </c>
      <c r="E167" s="96">
        <v>8.8445</v>
      </c>
      <c r="F167" s="86"/>
      <c r="G167" s="96">
        <v>8.8445</v>
      </c>
      <c r="H167" s="56"/>
      <c r="I167" s="56"/>
      <c r="J167" s="56"/>
      <c r="K167" s="56"/>
      <c r="L167" s="57"/>
      <c r="M167" s="57"/>
      <c r="N167" s="57"/>
      <c r="O167" s="57"/>
      <c r="P167" s="57"/>
      <c r="Q167" s="57"/>
      <c r="R167" s="252"/>
      <c r="T167" s="49"/>
    </row>
    <row r="168" spans="1:20" s="49" customFormat="1" ht="121.5" customHeight="1" x14ac:dyDescent="0.2">
      <c r="A168" s="52" t="s">
        <v>465</v>
      </c>
      <c r="B168" s="17" t="s">
        <v>466</v>
      </c>
      <c r="C168" s="18" t="s">
        <v>545</v>
      </c>
      <c r="D168" s="18" t="s">
        <v>546</v>
      </c>
      <c r="E168" s="69" t="s">
        <v>572</v>
      </c>
      <c r="F168" s="33"/>
      <c r="G168" s="69" t="s">
        <v>573</v>
      </c>
      <c r="H168" s="19"/>
      <c r="I168" s="19"/>
      <c r="J168" s="18" t="s">
        <v>467</v>
      </c>
      <c r="K168" s="19"/>
      <c r="L168" s="90">
        <f>M168+N168</f>
        <v>1869585.68</v>
      </c>
      <c r="M168" s="90">
        <f>M174+M173+M175</f>
        <v>1554725.72</v>
      </c>
      <c r="N168" s="90">
        <f>N174+N173+N175</f>
        <v>314859.95999999996</v>
      </c>
      <c r="O168" s="90">
        <f>O173+O174+O175</f>
        <v>1416373.97</v>
      </c>
      <c r="P168" s="90">
        <f>P173+P174+P175</f>
        <v>1203350.94</v>
      </c>
      <c r="Q168" s="90">
        <f>Q173+Q174+Q175</f>
        <v>213023.03</v>
      </c>
      <c r="R168" s="137" t="s">
        <v>547</v>
      </c>
    </row>
    <row r="169" spans="1:20" s="49" customFormat="1" ht="57" customHeight="1" x14ac:dyDescent="0.2">
      <c r="A169" s="52" t="s">
        <v>468</v>
      </c>
      <c r="B169" s="17" t="s">
        <v>469</v>
      </c>
      <c r="C169" s="18" t="s">
        <v>368</v>
      </c>
      <c r="D169" s="18" t="s">
        <v>470</v>
      </c>
      <c r="E169" s="69">
        <v>78.56</v>
      </c>
      <c r="F169" s="33"/>
      <c r="G169" s="69">
        <v>78.56</v>
      </c>
      <c r="H169" s="19"/>
      <c r="I169" s="19"/>
      <c r="J169" s="18" t="s">
        <v>473</v>
      </c>
      <c r="K169" s="19"/>
      <c r="L169" s="90">
        <f t="shared" ref="L169:L170" si="16">M169+N169</f>
        <v>1167878.04</v>
      </c>
      <c r="M169" s="90">
        <f>M176</f>
        <v>879936.15</v>
      </c>
      <c r="N169" s="90">
        <f>N176</f>
        <v>287941.89</v>
      </c>
      <c r="O169" s="90">
        <f t="shared" ref="O169:O170" si="17">P169+Q169</f>
        <v>504898.58999999997</v>
      </c>
      <c r="P169" s="90">
        <f>P176</f>
        <v>429163.81</v>
      </c>
      <c r="Q169" s="90">
        <f>Q176</f>
        <v>75734.78</v>
      </c>
      <c r="R169" s="120" t="s">
        <v>533</v>
      </c>
    </row>
    <row r="170" spans="1:20" s="49" customFormat="1" ht="51" customHeight="1" x14ac:dyDescent="0.2">
      <c r="A170" s="52" t="s">
        <v>386</v>
      </c>
      <c r="B170" s="17" t="s">
        <v>471</v>
      </c>
      <c r="C170" s="18" t="s">
        <v>369</v>
      </c>
      <c r="D170" s="18" t="s">
        <v>472</v>
      </c>
      <c r="E170" s="69">
        <v>19.37</v>
      </c>
      <c r="F170" s="33"/>
      <c r="G170" s="69">
        <v>19.37</v>
      </c>
      <c r="H170" s="19"/>
      <c r="I170" s="19"/>
      <c r="J170" s="18" t="s">
        <v>473</v>
      </c>
      <c r="K170" s="19"/>
      <c r="L170" s="90">
        <f t="shared" si="16"/>
        <v>3744065.92</v>
      </c>
      <c r="M170" s="90">
        <v>1713584.68</v>
      </c>
      <c r="N170" s="90">
        <v>2030481.24</v>
      </c>
      <c r="O170" s="90">
        <f t="shared" si="17"/>
        <v>3744065.92</v>
      </c>
      <c r="P170" s="90">
        <f>P177</f>
        <v>1713584.68</v>
      </c>
      <c r="Q170" s="90">
        <f>Q177</f>
        <v>2030481.24</v>
      </c>
      <c r="R170" s="120" t="s">
        <v>534</v>
      </c>
    </row>
    <row r="171" spans="1:20" s="49" customFormat="1" ht="177.75" customHeight="1" x14ac:dyDescent="0.2">
      <c r="A171" s="62" t="s">
        <v>388</v>
      </c>
      <c r="B171" s="17" t="s">
        <v>474</v>
      </c>
      <c r="C171" s="18" t="s">
        <v>475</v>
      </c>
      <c r="D171" s="18" t="s">
        <v>535</v>
      </c>
      <c r="E171" s="69" t="s">
        <v>548</v>
      </c>
      <c r="F171" s="33" t="s">
        <v>476</v>
      </c>
      <c r="G171" s="69" t="s">
        <v>549</v>
      </c>
      <c r="H171" s="19"/>
      <c r="I171" s="19"/>
      <c r="J171" s="18" t="s">
        <v>477</v>
      </c>
      <c r="K171" s="19"/>
      <c r="L171" s="91">
        <f>M171+N171</f>
        <v>3542602.38</v>
      </c>
      <c r="M171" s="91">
        <f>M178+M179+M180+M181</f>
        <v>2677178.21</v>
      </c>
      <c r="N171" s="94">
        <f>N178+N179+N180++N181</f>
        <v>865424.17</v>
      </c>
      <c r="O171" s="91">
        <f>O178+O179+O180+O181</f>
        <v>797168.76</v>
      </c>
      <c r="P171" s="91">
        <f>P178+P179+P180+P181</f>
        <v>615572.52</v>
      </c>
      <c r="Q171" s="91">
        <f>Q178+Q179+Q180+Q181</f>
        <v>181596.24</v>
      </c>
      <c r="R171" s="120" t="s">
        <v>574</v>
      </c>
      <c r="S171" s="63"/>
    </row>
    <row r="172" spans="1:20" s="49" customFormat="1" ht="142.5" customHeight="1" x14ac:dyDescent="0.2">
      <c r="A172" s="26" t="s">
        <v>391</v>
      </c>
      <c r="B172" s="17" t="s">
        <v>392</v>
      </c>
      <c r="C172" s="18" t="s">
        <v>478</v>
      </c>
      <c r="D172" s="18" t="s">
        <v>479</v>
      </c>
      <c r="E172" s="69" t="s">
        <v>536</v>
      </c>
      <c r="F172" s="33"/>
      <c r="G172" s="69" t="s">
        <v>536</v>
      </c>
      <c r="H172" s="36">
        <v>2017</v>
      </c>
      <c r="I172" s="36">
        <v>2020</v>
      </c>
      <c r="J172" s="36" t="s">
        <v>109</v>
      </c>
      <c r="K172" s="36" t="s">
        <v>393</v>
      </c>
      <c r="L172" s="91">
        <f>N172+M172</f>
        <v>2967711.21</v>
      </c>
      <c r="M172" s="91">
        <v>2745132.86</v>
      </c>
      <c r="N172" s="91">
        <v>222578.35</v>
      </c>
      <c r="O172" s="91">
        <f>Q172+P172</f>
        <v>2811170.1799999997</v>
      </c>
      <c r="P172" s="91">
        <v>2600332.9</v>
      </c>
      <c r="Q172" s="91">
        <v>210837.28</v>
      </c>
      <c r="R172" s="18" t="s">
        <v>459</v>
      </c>
    </row>
    <row r="173" spans="1:20" s="49" customFormat="1" ht="36" x14ac:dyDescent="0.2">
      <c r="A173" s="52" t="s">
        <v>394</v>
      </c>
      <c r="B173" s="52" t="s">
        <v>480</v>
      </c>
      <c r="C173" s="18" t="s">
        <v>387</v>
      </c>
      <c r="D173" s="18" t="s">
        <v>395</v>
      </c>
      <c r="E173" s="93">
        <v>1</v>
      </c>
      <c r="F173" s="33"/>
      <c r="G173" s="85">
        <v>1</v>
      </c>
      <c r="H173" s="36">
        <v>2016</v>
      </c>
      <c r="I173" s="36">
        <v>2017</v>
      </c>
      <c r="J173" s="36" t="s">
        <v>109</v>
      </c>
      <c r="K173" s="36" t="s">
        <v>396</v>
      </c>
      <c r="L173" s="90">
        <f t="shared" ref="L173:L181" si="18">M173+N173</f>
        <v>20000</v>
      </c>
      <c r="M173" s="90">
        <v>17000</v>
      </c>
      <c r="N173" s="90">
        <v>3000</v>
      </c>
      <c r="O173" s="90">
        <f t="shared" ref="O173:O181" si="19">P173+Q173</f>
        <v>20000</v>
      </c>
      <c r="P173" s="90">
        <v>17000</v>
      </c>
      <c r="Q173" s="90">
        <v>3000</v>
      </c>
      <c r="R173" s="41" t="s">
        <v>481</v>
      </c>
    </row>
    <row r="174" spans="1:20" s="49" customFormat="1" ht="36" x14ac:dyDescent="0.2">
      <c r="A174" s="52" t="s">
        <v>397</v>
      </c>
      <c r="B174" s="52" t="s">
        <v>482</v>
      </c>
      <c r="C174" s="18" t="s">
        <v>532</v>
      </c>
      <c r="D174" s="18" t="s">
        <v>398</v>
      </c>
      <c r="E174" s="93">
        <v>1.36</v>
      </c>
      <c r="F174" s="33"/>
      <c r="G174" s="85">
        <v>1.36</v>
      </c>
      <c r="H174" s="36">
        <v>2018</v>
      </c>
      <c r="I174" s="36">
        <v>2020</v>
      </c>
      <c r="J174" s="36" t="s">
        <v>109</v>
      </c>
      <c r="K174" s="36" t="s">
        <v>399</v>
      </c>
      <c r="L174" s="90">
        <f t="shared" si="18"/>
        <v>949279.67999999993</v>
      </c>
      <c r="M174" s="90">
        <v>806887.72</v>
      </c>
      <c r="N174" s="90">
        <v>142391.96</v>
      </c>
      <c r="O174" s="90">
        <v>943217.03</v>
      </c>
      <c r="P174" s="90">
        <v>801734.47</v>
      </c>
      <c r="Q174" s="90">
        <v>141482.56</v>
      </c>
      <c r="R174" s="41" t="s">
        <v>525</v>
      </c>
    </row>
    <row r="175" spans="1:20" s="49" customFormat="1" ht="65.25" customHeight="1" x14ac:dyDescent="0.2">
      <c r="A175" s="52" t="s">
        <v>400</v>
      </c>
      <c r="B175" s="52" t="s">
        <v>483</v>
      </c>
      <c r="C175" s="18" t="s">
        <v>384</v>
      </c>
      <c r="D175" s="18" t="s">
        <v>377</v>
      </c>
      <c r="E175" s="93">
        <v>1</v>
      </c>
      <c r="F175" s="33"/>
      <c r="G175" s="85">
        <v>0</v>
      </c>
      <c r="H175" s="36">
        <v>2020</v>
      </c>
      <c r="I175" s="36">
        <v>2022</v>
      </c>
      <c r="J175" s="36" t="s">
        <v>106</v>
      </c>
      <c r="K175" s="36" t="s">
        <v>401</v>
      </c>
      <c r="L175" s="90">
        <f t="shared" si="18"/>
        <v>900306</v>
      </c>
      <c r="M175" s="90">
        <v>730838</v>
      </c>
      <c r="N175" s="90">
        <v>169468</v>
      </c>
      <c r="O175" s="90">
        <f t="shared" si="19"/>
        <v>453156.93999999994</v>
      </c>
      <c r="P175" s="90">
        <v>384616.47</v>
      </c>
      <c r="Q175" s="90">
        <v>68540.47</v>
      </c>
      <c r="R175" s="41" t="s">
        <v>526</v>
      </c>
    </row>
    <row r="176" spans="1:20" s="49" customFormat="1" ht="72" customHeight="1" x14ac:dyDescent="0.2">
      <c r="A176" s="52" t="s">
        <v>402</v>
      </c>
      <c r="B176" s="52" t="s">
        <v>484</v>
      </c>
      <c r="C176" s="18" t="s">
        <v>383</v>
      </c>
      <c r="D176" s="18" t="s">
        <v>403</v>
      </c>
      <c r="E176" s="93">
        <v>78.56</v>
      </c>
      <c r="F176" s="33"/>
      <c r="G176" s="69">
        <v>78.56</v>
      </c>
      <c r="H176" s="36">
        <v>2016</v>
      </c>
      <c r="I176" s="36">
        <v>2019</v>
      </c>
      <c r="J176" s="36" t="s">
        <v>109</v>
      </c>
      <c r="K176" s="36" t="s">
        <v>404</v>
      </c>
      <c r="L176" s="90">
        <f t="shared" si="18"/>
        <v>1167878.04</v>
      </c>
      <c r="M176" s="90">
        <v>879936.15</v>
      </c>
      <c r="N176" s="90">
        <v>287941.89</v>
      </c>
      <c r="O176" s="90">
        <f t="shared" si="19"/>
        <v>504898.58999999997</v>
      </c>
      <c r="P176" s="90">
        <v>429163.81</v>
      </c>
      <c r="Q176" s="90">
        <v>75734.78</v>
      </c>
      <c r="R176" s="41" t="s">
        <v>527</v>
      </c>
    </row>
    <row r="177" spans="1:18" s="49" customFormat="1" ht="36" x14ac:dyDescent="0.2">
      <c r="A177" s="52" t="s">
        <v>405</v>
      </c>
      <c r="B177" s="52" t="s">
        <v>471</v>
      </c>
      <c r="C177" s="18" t="s">
        <v>385</v>
      </c>
      <c r="D177" s="18" t="s">
        <v>406</v>
      </c>
      <c r="E177" s="93">
        <v>19.37</v>
      </c>
      <c r="F177" s="33"/>
      <c r="G177" s="85">
        <v>19.37</v>
      </c>
      <c r="H177" s="36">
        <v>2016</v>
      </c>
      <c r="I177" s="36">
        <v>2018</v>
      </c>
      <c r="J177" s="36" t="s">
        <v>109</v>
      </c>
      <c r="K177" s="36" t="s">
        <v>407</v>
      </c>
      <c r="L177" s="90">
        <f t="shared" si="18"/>
        <v>3744065.92</v>
      </c>
      <c r="M177" s="90">
        <v>1713584.68</v>
      </c>
      <c r="N177" s="90">
        <v>2030481.24</v>
      </c>
      <c r="O177" s="90">
        <f t="shared" si="19"/>
        <v>3744065.92</v>
      </c>
      <c r="P177" s="90">
        <v>1713584.68</v>
      </c>
      <c r="Q177" s="90">
        <v>2030481.24</v>
      </c>
      <c r="R177" s="41" t="s">
        <v>485</v>
      </c>
    </row>
    <row r="178" spans="1:18" s="49" customFormat="1" ht="77.25" customHeight="1" x14ac:dyDescent="0.2">
      <c r="A178" s="52" t="s">
        <v>408</v>
      </c>
      <c r="B178" s="52" t="s">
        <v>486</v>
      </c>
      <c r="C178" s="18" t="s">
        <v>389</v>
      </c>
      <c r="D178" s="18" t="s">
        <v>409</v>
      </c>
      <c r="E178" s="93">
        <v>1584.51</v>
      </c>
      <c r="F178" s="33"/>
      <c r="G178" s="85"/>
      <c r="H178" s="36">
        <v>2020</v>
      </c>
      <c r="I178" s="36">
        <v>2023</v>
      </c>
      <c r="J178" s="36" t="s">
        <v>106</v>
      </c>
      <c r="K178" s="36" t="s">
        <v>410</v>
      </c>
      <c r="L178" s="90">
        <f>M178+N178</f>
        <v>434254.32</v>
      </c>
      <c r="M178" s="90">
        <v>315588.24</v>
      </c>
      <c r="N178" s="90">
        <v>118666.08</v>
      </c>
      <c r="O178" s="90">
        <f t="shared" si="19"/>
        <v>12601.1</v>
      </c>
      <c r="P178" s="90">
        <v>11132.65</v>
      </c>
      <c r="Q178" s="90">
        <v>1468.45</v>
      </c>
      <c r="R178" s="41" t="s">
        <v>528</v>
      </c>
    </row>
    <row r="179" spans="1:18" s="49" customFormat="1" ht="64.5" customHeight="1" x14ac:dyDescent="0.2">
      <c r="A179" s="52" t="s">
        <v>411</v>
      </c>
      <c r="B179" s="52" t="s">
        <v>487</v>
      </c>
      <c r="C179" s="18" t="s">
        <v>390</v>
      </c>
      <c r="D179" s="18" t="s">
        <v>412</v>
      </c>
      <c r="E179" s="92">
        <v>104779</v>
      </c>
      <c r="F179" s="33"/>
      <c r="G179" s="85"/>
      <c r="H179" s="36">
        <v>2020</v>
      </c>
      <c r="I179" s="36">
        <v>2023</v>
      </c>
      <c r="J179" s="36" t="s">
        <v>106</v>
      </c>
      <c r="K179" s="36" t="s">
        <v>413</v>
      </c>
      <c r="L179" s="90">
        <f>M179+N179</f>
        <v>479383.62</v>
      </c>
      <c r="M179" s="90">
        <v>276139.71000000002</v>
      </c>
      <c r="N179" s="90">
        <v>203243.91</v>
      </c>
      <c r="O179" s="90">
        <f t="shared" si="19"/>
        <v>237200.19</v>
      </c>
      <c r="P179" s="90">
        <v>136634.6</v>
      </c>
      <c r="Q179" s="90">
        <v>100565.59</v>
      </c>
      <c r="R179" s="41" t="s">
        <v>529</v>
      </c>
    </row>
    <row r="180" spans="1:18" s="49" customFormat="1" ht="57.75" customHeight="1" x14ac:dyDescent="0.2">
      <c r="A180" s="52" t="s">
        <v>414</v>
      </c>
      <c r="B180" s="52" t="s">
        <v>488</v>
      </c>
      <c r="C180" s="18" t="s">
        <v>390</v>
      </c>
      <c r="D180" s="18" t="s">
        <v>412</v>
      </c>
      <c r="E180" s="70">
        <v>104779</v>
      </c>
      <c r="F180" s="33"/>
      <c r="G180" s="85"/>
      <c r="H180" s="36">
        <v>2020</v>
      </c>
      <c r="I180" s="36">
        <v>2023</v>
      </c>
      <c r="J180" s="36" t="s">
        <v>106</v>
      </c>
      <c r="K180" s="36" t="s">
        <v>415</v>
      </c>
      <c r="L180" s="90">
        <f t="shared" si="18"/>
        <v>2421482.4500000002</v>
      </c>
      <c r="M180" s="90">
        <v>1893529.42</v>
      </c>
      <c r="N180" s="90">
        <v>527953.03</v>
      </c>
      <c r="O180" s="90">
        <f t="shared" si="19"/>
        <v>422480.42</v>
      </c>
      <c r="P180" s="90">
        <v>356602.97</v>
      </c>
      <c r="Q180" s="90">
        <v>65877.45</v>
      </c>
      <c r="R180" s="41" t="s">
        <v>530</v>
      </c>
    </row>
    <row r="181" spans="1:18" s="49" customFormat="1" ht="62.25" customHeight="1" x14ac:dyDescent="0.2">
      <c r="A181" s="52" t="s">
        <v>416</v>
      </c>
      <c r="B181" s="52" t="s">
        <v>489</v>
      </c>
      <c r="C181" s="18" t="s">
        <v>389</v>
      </c>
      <c r="D181" s="18" t="s">
        <v>409</v>
      </c>
      <c r="E181" s="71">
        <v>1584.51</v>
      </c>
      <c r="F181" s="33"/>
      <c r="G181" s="85"/>
      <c r="H181" s="36">
        <v>2020</v>
      </c>
      <c r="I181" s="36">
        <v>2023</v>
      </c>
      <c r="J181" s="36" t="s">
        <v>106</v>
      </c>
      <c r="K181" s="36" t="s">
        <v>417</v>
      </c>
      <c r="L181" s="90">
        <f t="shared" si="18"/>
        <v>207481.99</v>
      </c>
      <c r="M181" s="90">
        <v>191920.84</v>
      </c>
      <c r="N181" s="90">
        <v>15561.15</v>
      </c>
      <c r="O181" s="90">
        <f t="shared" si="19"/>
        <v>124887.05</v>
      </c>
      <c r="P181" s="90">
        <v>111202.3</v>
      </c>
      <c r="Q181" s="90">
        <v>13684.75</v>
      </c>
      <c r="R181" s="41" t="s">
        <v>531</v>
      </c>
    </row>
    <row r="182" spans="1:18" s="49" customFormat="1" ht="51" customHeight="1" x14ac:dyDescent="0.2">
      <c r="A182" s="26" t="s">
        <v>490</v>
      </c>
      <c r="B182" s="17" t="s">
        <v>418</v>
      </c>
      <c r="C182" s="18" t="s">
        <v>419</v>
      </c>
      <c r="D182" s="18" t="s">
        <v>491</v>
      </c>
      <c r="E182" s="72">
        <v>73</v>
      </c>
      <c r="F182" s="72">
        <v>71</v>
      </c>
      <c r="G182" s="72">
        <v>145</v>
      </c>
      <c r="H182" s="19"/>
      <c r="I182" s="19"/>
      <c r="J182" s="19"/>
      <c r="K182" s="19"/>
      <c r="L182" s="80">
        <f>L189+L190+L191</f>
        <v>1972860.25</v>
      </c>
      <c r="M182" s="80">
        <f t="shared" ref="M182:Q182" si="20">M189+M190+M191</f>
        <v>1419140.77</v>
      </c>
      <c r="N182" s="80">
        <f t="shared" si="20"/>
        <v>553719.48</v>
      </c>
      <c r="O182" s="80">
        <f t="shared" si="20"/>
        <v>1972370.69</v>
      </c>
      <c r="P182" s="80">
        <f t="shared" si="20"/>
        <v>1418833.17</v>
      </c>
      <c r="Q182" s="80">
        <f t="shared" si="20"/>
        <v>553537.52</v>
      </c>
      <c r="R182" s="120" t="s">
        <v>492</v>
      </c>
    </row>
    <row r="183" spans="1:18" s="49" customFormat="1" ht="42.75" customHeight="1" x14ac:dyDescent="0.2">
      <c r="A183" s="23"/>
      <c r="B183" s="23"/>
      <c r="C183" s="18" t="s">
        <v>436</v>
      </c>
      <c r="D183" s="18" t="s">
        <v>437</v>
      </c>
      <c r="E183" s="72">
        <v>30</v>
      </c>
      <c r="F183" s="69">
        <v>30</v>
      </c>
      <c r="G183" s="72">
        <v>25</v>
      </c>
      <c r="H183" s="19"/>
      <c r="I183" s="19"/>
      <c r="J183" s="19"/>
      <c r="K183" s="19"/>
      <c r="L183" s="19"/>
      <c r="M183" s="19"/>
      <c r="N183" s="19"/>
      <c r="O183" s="19"/>
      <c r="P183" s="18"/>
      <c r="Q183" s="18"/>
      <c r="R183" s="18" t="s">
        <v>421</v>
      </c>
    </row>
    <row r="184" spans="1:18" s="49" customFormat="1" ht="47.25" customHeight="1" x14ac:dyDescent="0.2">
      <c r="A184" s="23"/>
      <c r="B184" s="23"/>
      <c r="C184" s="18" t="s">
        <v>433</v>
      </c>
      <c r="D184" s="18" t="s">
        <v>77</v>
      </c>
      <c r="E184" s="69">
        <v>1</v>
      </c>
      <c r="F184" s="69">
        <v>1</v>
      </c>
      <c r="G184" s="69">
        <v>1</v>
      </c>
      <c r="H184" s="19"/>
      <c r="I184" s="19"/>
      <c r="J184" s="19"/>
      <c r="K184" s="19"/>
      <c r="L184" s="19"/>
      <c r="M184" s="19"/>
      <c r="N184" s="19"/>
      <c r="O184" s="19"/>
      <c r="P184" s="18"/>
      <c r="Q184" s="18"/>
      <c r="R184" s="18" t="s">
        <v>423</v>
      </c>
    </row>
    <row r="185" spans="1:18" s="49" customFormat="1" ht="39.75" customHeight="1" x14ac:dyDescent="0.2">
      <c r="A185" s="23"/>
      <c r="B185" s="23"/>
      <c r="C185" s="18" t="s">
        <v>424</v>
      </c>
      <c r="D185" s="18" t="s">
        <v>425</v>
      </c>
      <c r="E185" s="69">
        <v>120</v>
      </c>
      <c r="F185" s="69">
        <v>120</v>
      </c>
      <c r="G185" s="69">
        <f>G192</f>
        <v>107</v>
      </c>
      <c r="H185" s="19"/>
      <c r="I185" s="19"/>
      <c r="J185" s="19"/>
      <c r="K185" s="19"/>
      <c r="L185" s="19"/>
      <c r="M185" s="19"/>
      <c r="N185" s="19"/>
      <c r="O185" s="19"/>
      <c r="P185" s="18"/>
      <c r="Q185" s="18"/>
      <c r="R185" s="18" t="s">
        <v>426</v>
      </c>
    </row>
    <row r="186" spans="1:18" ht="44.25" customHeight="1" x14ac:dyDescent="0.25">
      <c r="A186" s="23"/>
      <c r="B186" s="23"/>
      <c r="C186" s="18" t="s">
        <v>493</v>
      </c>
      <c r="D186" s="18" t="s">
        <v>427</v>
      </c>
      <c r="E186" s="69">
        <v>200</v>
      </c>
      <c r="F186" s="69">
        <v>200</v>
      </c>
      <c r="G186" s="69">
        <v>61</v>
      </c>
      <c r="H186" s="19"/>
      <c r="I186" s="19"/>
      <c r="J186" s="19"/>
      <c r="K186" s="19"/>
      <c r="L186" s="19"/>
      <c r="M186" s="19"/>
      <c r="N186" s="19"/>
      <c r="O186" s="19"/>
      <c r="P186" s="18"/>
      <c r="Q186" s="18"/>
      <c r="R186" s="18" t="s">
        <v>494</v>
      </c>
    </row>
    <row r="187" spans="1:18" ht="46.5" customHeight="1" x14ac:dyDescent="0.25">
      <c r="A187" s="23"/>
      <c r="B187" s="23"/>
      <c r="C187" s="18" t="s">
        <v>440</v>
      </c>
      <c r="D187" s="18" t="s">
        <v>429</v>
      </c>
      <c r="E187" s="69">
        <v>1</v>
      </c>
      <c r="F187" s="69">
        <v>1</v>
      </c>
      <c r="G187" s="69">
        <v>1</v>
      </c>
      <c r="H187" s="19"/>
      <c r="I187" s="19"/>
      <c r="J187" s="19"/>
      <c r="K187" s="19"/>
      <c r="L187" s="19"/>
      <c r="M187" s="19"/>
      <c r="N187" s="19"/>
      <c r="O187" s="19"/>
      <c r="P187" s="18"/>
      <c r="Q187" s="18"/>
      <c r="R187" s="18" t="s">
        <v>430</v>
      </c>
    </row>
    <row r="188" spans="1:18" ht="24.75" customHeight="1" x14ac:dyDescent="0.25">
      <c r="A188" s="58" t="s">
        <v>495</v>
      </c>
      <c r="B188" s="58" t="s">
        <v>496</v>
      </c>
      <c r="C188" s="245"/>
      <c r="D188" s="246"/>
      <c r="E188" s="246"/>
      <c r="F188" s="246"/>
      <c r="G188" s="246"/>
      <c r="H188" s="246"/>
      <c r="I188" s="246"/>
      <c r="J188" s="246"/>
      <c r="K188" s="246"/>
      <c r="L188" s="246"/>
      <c r="M188" s="246"/>
      <c r="N188" s="246"/>
      <c r="O188" s="246"/>
      <c r="P188" s="246"/>
      <c r="Q188" s="246"/>
      <c r="R188" s="247"/>
    </row>
    <row r="189" spans="1:18" ht="47.25" customHeight="1" x14ac:dyDescent="0.25">
      <c r="A189" s="62" t="s">
        <v>497</v>
      </c>
      <c r="B189" s="17" t="s">
        <v>498</v>
      </c>
      <c r="C189" s="18" t="s">
        <v>422</v>
      </c>
      <c r="D189" s="18" t="s">
        <v>499</v>
      </c>
      <c r="E189" s="69">
        <v>1</v>
      </c>
      <c r="F189" s="33"/>
      <c r="G189" s="69">
        <v>1</v>
      </c>
      <c r="H189" s="19"/>
      <c r="I189" s="19"/>
      <c r="J189" s="19"/>
      <c r="K189" s="19"/>
      <c r="L189" s="90">
        <f>M189+N189</f>
        <v>575455.37</v>
      </c>
      <c r="M189" s="90">
        <v>459486.27</v>
      </c>
      <c r="N189" s="90">
        <v>115969.1</v>
      </c>
      <c r="O189" s="90">
        <f>P189+Q189</f>
        <v>575455.37</v>
      </c>
      <c r="P189" s="90">
        <v>459486.27</v>
      </c>
      <c r="Q189" s="90">
        <v>115969.1</v>
      </c>
      <c r="R189" s="18" t="s">
        <v>500</v>
      </c>
    </row>
    <row r="190" spans="1:18" ht="33.75" customHeight="1" x14ac:dyDescent="0.25">
      <c r="A190" s="62" t="s">
        <v>501</v>
      </c>
      <c r="B190" s="17" t="s">
        <v>502</v>
      </c>
      <c r="C190" s="18" t="s">
        <v>420</v>
      </c>
      <c r="D190" s="18" t="s">
        <v>503</v>
      </c>
      <c r="E190" s="69">
        <v>30</v>
      </c>
      <c r="F190" s="33"/>
      <c r="G190" s="69">
        <v>25</v>
      </c>
      <c r="H190" s="19"/>
      <c r="I190" s="19"/>
      <c r="J190" s="19"/>
      <c r="K190" s="19"/>
      <c r="L190" s="90">
        <f>M190+N190</f>
        <v>368240.29</v>
      </c>
      <c r="M190" s="90">
        <v>313004.24</v>
      </c>
      <c r="N190" s="90">
        <v>55236.05</v>
      </c>
      <c r="O190" s="90">
        <f>P190+Q190</f>
        <v>368240.29</v>
      </c>
      <c r="P190" s="90">
        <v>313004.24</v>
      </c>
      <c r="Q190" s="90">
        <v>55236.05</v>
      </c>
      <c r="R190" s="18" t="s">
        <v>504</v>
      </c>
    </row>
    <row r="191" spans="1:18" ht="37.5" customHeight="1" x14ac:dyDescent="0.25">
      <c r="A191" s="62" t="s">
        <v>505</v>
      </c>
      <c r="B191" s="17" t="s">
        <v>506</v>
      </c>
      <c r="C191" s="18" t="s">
        <v>428</v>
      </c>
      <c r="D191" s="18" t="s">
        <v>507</v>
      </c>
      <c r="E191" s="69">
        <v>1</v>
      </c>
      <c r="F191" s="33"/>
      <c r="G191" s="69">
        <v>1</v>
      </c>
      <c r="H191" s="19"/>
      <c r="I191" s="19"/>
      <c r="J191" s="19"/>
      <c r="K191" s="19"/>
      <c r="L191" s="90">
        <f>M191+N191</f>
        <v>1029164.5900000001</v>
      </c>
      <c r="M191" s="90">
        <f>M199</f>
        <v>646650.26</v>
      </c>
      <c r="N191" s="90">
        <f>N199</f>
        <v>382514.33</v>
      </c>
      <c r="O191" s="90">
        <f>P191+Q191</f>
        <v>1028675.03</v>
      </c>
      <c r="P191" s="90">
        <v>646342.66</v>
      </c>
      <c r="Q191" s="90">
        <v>382332.37</v>
      </c>
      <c r="R191" s="120" t="s">
        <v>524</v>
      </c>
    </row>
    <row r="192" spans="1:18" ht="36.75" customHeight="1" x14ac:dyDescent="0.25">
      <c r="A192" s="62" t="s">
        <v>508</v>
      </c>
      <c r="B192" s="17" t="s">
        <v>509</v>
      </c>
      <c r="C192" s="61"/>
      <c r="D192" s="18" t="s">
        <v>510</v>
      </c>
      <c r="E192" s="69">
        <v>120</v>
      </c>
      <c r="F192" s="33"/>
      <c r="G192" s="69">
        <v>107</v>
      </c>
      <c r="H192" s="19"/>
      <c r="I192" s="19"/>
      <c r="J192" s="19"/>
      <c r="K192" s="19"/>
      <c r="L192" s="59">
        <v>610000</v>
      </c>
      <c r="M192" s="78"/>
      <c r="N192" s="78"/>
      <c r="O192" s="79"/>
      <c r="P192" s="90"/>
      <c r="Q192" s="90"/>
      <c r="R192" s="120" t="s">
        <v>538</v>
      </c>
    </row>
    <row r="193" spans="1:18" ht="48" x14ac:dyDescent="0.25">
      <c r="A193" s="62" t="s">
        <v>511</v>
      </c>
      <c r="B193" s="17" t="s">
        <v>512</v>
      </c>
      <c r="C193" s="61"/>
      <c r="D193" s="18" t="s">
        <v>513</v>
      </c>
      <c r="E193" s="69">
        <v>100</v>
      </c>
      <c r="F193" s="33"/>
      <c r="G193" s="69">
        <v>61</v>
      </c>
      <c r="H193" s="19"/>
      <c r="I193" s="19"/>
      <c r="J193" s="19"/>
      <c r="K193" s="19"/>
      <c r="L193" s="59">
        <v>580000</v>
      </c>
      <c r="M193" s="78"/>
      <c r="N193" s="78"/>
      <c r="O193" s="77"/>
      <c r="P193" s="18"/>
      <c r="Q193" s="18"/>
      <c r="R193" s="120" t="s">
        <v>539</v>
      </c>
    </row>
    <row r="194" spans="1:18" ht="33.75" customHeight="1" x14ac:dyDescent="0.25">
      <c r="A194" s="58" t="s">
        <v>514</v>
      </c>
      <c r="B194" s="60" t="s">
        <v>515</v>
      </c>
      <c r="C194" s="19"/>
      <c r="D194" s="19"/>
      <c r="E194" s="33"/>
      <c r="F194" s="33"/>
      <c r="G194" s="33"/>
      <c r="H194" s="19"/>
      <c r="I194" s="19"/>
      <c r="J194" s="19"/>
      <c r="K194" s="19"/>
      <c r="L194" s="19"/>
      <c r="M194" s="19"/>
      <c r="N194" s="19"/>
      <c r="O194" s="19"/>
      <c r="P194" s="18"/>
      <c r="Q194" s="18"/>
      <c r="R194" s="87"/>
    </row>
    <row r="195" spans="1:18" ht="46.5" customHeight="1" x14ac:dyDescent="0.25">
      <c r="A195" s="62" t="s">
        <v>431</v>
      </c>
      <c r="B195" s="17" t="s">
        <v>516</v>
      </c>
      <c r="C195" s="61"/>
      <c r="D195" s="18" t="s">
        <v>517</v>
      </c>
      <c r="E195" s="69">
        <v>50</v>
      </c>
      <c r="F195" s="33"/>
      <c r="G195" s="69">
        <v>61</v>
      </c>
      <c r="H195" s="19"/>
      <c r="I195" s="19"/>
      <c r="J195" s="19"/>
      <c r="K195" s="19"/>
      <c r="L195" s="143"/>
      <c r="M195" s="19"/>
      <c r="N195" s="19"/>
      <c r="O195" s="19"/>
      <c r="P195" s="18"/>
      <c r="Q195" s="18"/>
      <c r="R195" s="120" t="s">
        <v>550</v>
      </c>
    </row>
    <row r="196" spans="1:18" ht="42.75" customHeight="1" x14ac:dyDescent="0.25">
      <c r="A196" s="62" t="s">
        <v>518</v>
      </c>
      <c r="B196" s="17" t="s">
        <v>519</v>
      </c>
      <c r="C196" s="61"/>
      <c r="D196" s="18" t="s">
        <v>517</v>
      </c>
      <c r="E196" s="72">
        <v>50</v>
      </c>
      <c r="F196" s="33"/>
      <c r="G196" s="69">
        <v>61</v>
      </c>
      <c r="H196" s="19"/>
      <c r="I196" s="19"/>
      <c r="J196" s="19"/>
      <c r="K196" s="19"/>
      <c r="L196" s="143"/>
      <c r="M196" s="19"/>
      <c r="N196" s="19"/>
      <c r="O196" s="143"/>
      <c r="P196" s="59"/>
      <c r="Q196" s="59"/>
      <c r="R196" s="120" t="s">
        <v>551</v>
      </c>
    </row>
    <row r="197" spans="1:18" ht="84" x14ac:dyDescent="0.25">
      <c r="A197" s="52" t="s">
        <v>432</v>
      </c>
      <c r="B197" s="52" t="s">
        <v>520</v>
      </c>
      <c r="C197" s="18" t="s">
        <v>433</v>
      </c>
      <c r="D197" s="18" t="s">
        <v>77</v>
      </c>
      <c r="E197" s="85">
        <v>1</v>
      </c>
      <c r="F197" s="33"/>
      <c r="G197" s="85">
        <v>1</v>
      </c>
      <c r="H197" s="36">
        <v>2017</v>
      </c>
      <c r="I197" s="36">
        <v>2020</v>
      </c>
      <c r="J197" s="36" t="s">
        <v>109</v>
      </c>
      <c r="K197" s="36" t="s">
        <v>434</v>
      </c>
      <c r="L197" s="91">
        <f>M197+N197</f>
        <v>575455.37</v>
      </c>
      <c r="M197" s="91">
        <v>459486.27</v>
      </c>
      <c r="N197" s="91">
        <v>115969.1</v>
      </c>
      <c r="O197" s="91">
        <f>P197+Q197</f>
        <v>575455.37</v>
      </c>
      <c r="P197" s="91">
        <v>459486.27</v>
      </c>
      <c r="Q197" s="91">
        <v>115969.1</v>
      </c>
      <c r="R197" s="41" t="s">
        <v>570</v>
      </c>
    </row>
    <row r="198" spans="1:18" ht="36" x14ac:dyDescent="0.25">
      <c r="A198" s="52" t="s">
        <v>435</v>
      </c>
      <c r="B198" s="52" t="s">
        <v>521</v>
      </c>
      <c r="C198" s="18" t="s">
        <v>436</v>
      </c>
      <c r="D198" s="18" t="s">
        <v>437</v>
      </c>
      <c r="E198" s="85">
        <v>30</v>
      </c>
      <c r="F198" s="33"/>
      <c r="G198" s="85">
        <v>25</v>
      </c>
      <c r="H198" s="36">
        <v>2016</v>
      </c>
      <c r="I198" s="36">
        <v>2020</v>
      </c>
      <c r="J198" s="36" t="s">
        <v>109</v>
      </c>
      <c r="K198" s="36" t="s">
        <v>438</v>
      </c>
      <c r="L198" s="90">
        <f>M198+N198</f>
        <v>368240.29</v>
      </c>
      <c r="M198" s="90">
        <v>313004.24</v>
      </c>
      <c r="N198" s="90">
        <v>55236.05</v>
      </c>
      <c r="O198" s="90">
        <f>P198+Q198</f>
        <v>368240.29</v>
      </c>
      <c r="P198" s="90">
        <v>313004.24</v>
      </c>
      <c r="Q198" s="90">
        <v>55236.05</v>
      </c>
      <c r="R198" s="41" t="s">
        <v>522</v>
      </c>
    </row>
    <row r="199" spans="1:18" ht="48" x14ac:dyDescent="0.25">
      <c r="A199" s="52" t="s">
        <v>439</v>
      </c>
      <c r="B199" s="52" t="s">
        <v>523</v>
      </c>
      <c r="C199" s="18" t="s">
        <v>440</v>
      </c>
      <c r="D199" s="18" t="s">
        <v>429</v>
      </c>
      <c r="E199" s="85">
        <v>1</v>
      </c>
      <c r="F199" s="33"/>
      <c r="G199" s="85">
        <v>1</v>
      </c>
      <c r="H199" s="36">
        <v>2018</v>
      </c>
      <c r="I199" s="36">
        <v>2020</v>
      </c>
      <c r="J199" s="36" t="s">
        <v>109</v>
      </c>
      <c r="K199" s="36" t="s">
        <v>441</v>
      </c>
      <c r="L199" s="90">
        <f>M199+N199</f>
        <v>1029164.5900000001</v>
      </c>
      <c r="M199" s="90">
        <v>646650.26</v>
      </c>
      <c r="N199" s="90">
        <v>382514.33</v>
      </c>
      <c r="O199" s="90">
        <f>P199+Q199</f>
        <v>1028675.03</v>
      </c>
      <c r="P199" s="90">
        <v>646342.66</v>
      </c>
      <c r="Q199" s="90">
        <v>382332.37</v>
      </c>
      <c r="R199" s="41" t="s">
        <v>571</v>
      </c>
    </row>
    <row r="201" spans="1:18" ht="37.5" customHeight="1" x14ac:dyDescent="0.25">
      <c r="A201" s="248" t="s">
        <v>442</v>
      </c>
      <c r="B201" s="248"/>
      <c r="C201" s="248"/>
      <c r="D201" s="248"/>
      <c r="E201" s="248"/>
      <c r="F201" s="248"/>
      <c r="G201" s="248"/>
      <c r="H201" s="248"/>
      <c r="I201" s="248"/>
      <c r="J201" s="249"/>
      <c r="K201" s="248"/>
      <c r="L201" s="248"/>
      <c r="M201" s="248"/>
      <c r="N201" s="248"/>
      <c r="O201" s="248"/>
      <c r="P201" s="248"/>
      <c r="Q201" s="248"/>
      <c r="R201" s="248"/>
    </row>
    <row r="202" spans="1:18" ht="27" customHeight="1" x14ac:dyDescent="0.25">
      <c r="A202" s="241" t="s">
        <v>443</v>
      </c>
      <c r="B202" s="241"/>
      <c r="C202" s="241"/>
      <c r="D202" s="241"/>
      <c r="E202" s="241"/>
      <c r="F202" s="241"/>
      <c r="G202" s="241"/>
      <c r="H202" s="241"/>
      <c r="I202" s="241"/>
      <c r="J202" s="242"/>
      <c r="K202" s="241"/>
      <c r="L202" s="241"/>
      <c r="M202" s="241"/>
      <c r="N202" s="241"/>
      <c r="O202" s="241"/>
      <c r="P202" s="241"/>
      <c r="Q202" s="241"/>
      <c r="R202" s="241"/>
    </row>
    <row r="203" spans="1:18" ht="38.25" customHeight="1" x14ac:dyDescent="0.25">
      <c r="A203" s="243" t="s">
        <v>444</v>
      </c>
      <c r="B203" s="243"/>
      <c r="C203" s="243"/>
      <c r="D203" s="243"/>
      <c r="E203" s="243"/>
      <c r="F203" s="243"/>
      <c r="G203" s="243"/>
      <c r="H203" s="243"/>
      <c r="I203" s="243"/>
      <c r="J203" s="244"/>
      <c r="K203" s="243"/>
      <c r="L203" s="243"/>
      <c r="M203" s="243"/>
      <c r="N203" s="243"/>
      <c r="O203" s="243"/>
      <c r="P203" s="243"/>
      <c r="Q203" s="243"/>
      <c r="R203" s="243"/>
    </row>
    <row r="204" spans="1:18" ht="27" customHeight="1" x14ac:dyDescent="0.25">
      <c r="A204" s="243" t="s">
        <v>445</v>
      </c>
      <c r="B204" s="243"/>
      <c r="C204" s="243"/>
      <c r="D204" s="243"/>
      <c r="E204" s="243"/>
      <c r="F204" s="243"/>
      <c r="G204" s="243"/>
      <c r="H204" s="243"/>
      <c r="I204" s="243"/>
      <c r="J204" s="244"/>
      <c r="K204" s="243"/>
      <c r="L204" s="243"/>
      <c r="M204" s="243"/>
      <c r="N204" s="243"/>
      <c r="O204" s="243"/>
      <c r="P204" s="243"/>
      <c r="Q204" s="243"/>
      <c r="R204" s="243"/>
    </row>
    <row r="205" spans="1:18" ht="18.75" customHeight="1" x14ac:dyDescent="0.25">
      <c r="A205" s="243" t="s">
        <v>446</v>
      </c>
      <c r="B205" s="243"/>
      <c r="C205" s="243"/>
      <c r="D205" s="243"/>
      <c r="E205" s="243"/>
      <c r="F205" s="243"/>
      <c r="G205" s="243"/>
      <c r="H205" s="243"/>
      <c r="I205" s="243"/>
      <c r="J205" s="244"/>
      <c r="K205" s="243"/>
      <c r="L205" s="243"/>
      <c r="M205" s="243"/>
      <c r="N205" s="243"/>
      <c r="O205" s="243"/>
      <c r="P205" s="243"/>
      <c r="Q205" s="243"/>
      <c r="R205" s="243"/>
    </row>
    <row r="206" spans="1:18" ht="27" customHeight="1" x14ac:dyDescent="0.25">
      <c r="A206" s="243" t="s">
        <v>447</v>
      </c>
      <c r="B206" s="243"/>
      <c r="C206" s="243"/>
      <c r="D206" s="243"/>
      <c r="E206" s="243"/>
      <c r="F206" s="243"/>
      <c r="G206" s="243"/>
      <c r="H206" s="243"/>
      <c r="I206" s="243"/>
      <c r="J206" s="244"/>
      <c r="K206" s="243"/>
      <c r="L206" s="243"/>
      <c r="M206" s="243"/>
      <c r="N206" s="243"/>
      <c r="O206" s="243"/>
      <c r="P206" s="243"/>
      <c r="Q206" s="243"/>
      <c r="R206" s="243"/>
    </row>
  </sheetData>
  <autoFilter ref="C1:C206"/>
  <mergeCells count="123">
    <mergeCell ref="A202:R202"/>
    <mergeCell ref="A203:R203"/>
    <mergeCell ref="A204:R204"/>
    <mergeCell ref="A205:R205"/>
    <mergeCell ref="A206:R206"/>
    <mergeCell ref="C188:R188"/>
    <mergeCell ref="A201:R201"/>
    <mergeCell ref="N134:N135"/>
    <mergeCell ref="P134:P135"/>
    <mergeCell ref="O140:O141"/>
    <mergeCell ref="P140:P141"/>
    <mergeCell ref="Q140:Q141"/>
    <mergeCell ref="R140:R141"/>
    <mergeCell ref="R165:R167"/>
    <mergeCell ref="A140:A141"/>
    <mergeCell ref="B140:B141"/>
    <mergeCell ref="H140:H141"/>
    <mergeCell ref="I140:I141"/>
    <mergeCell ref="J140:J141"/>
    <mergeCell ref="K140:K141"/>
    <mergeCell ref="L140:L141"/>
    <mergeCell ref="M140:M141"/>
    <mergeCell ref="N140:N141"/>
    <mergeCell ref="K134:K135"/>
    <mergeCell ref="L134:L135"/>
    <mergeCell ref="M134:M135"/>
    <mergeCell ref="O134:O135"/>
    <mergeCell ref="Q134:Q135"/>
    <mergeCell ref="A134:A135"/>
    <mergeCell ref="B134:B135"/>
    <mergeCell ref="F134:F135"/>
    <mergeCell ref="H134:H135"/>
    <mergeCell ref="I134:I135"/>
    <mergeCell ref="J134:J135"/>
    <mergeCell ref="K124:K125"/>
    <mergeCell ref="L124:L125"/>
    <mergeCell ref="M124:M125"/>
    <mergeCell ref="A124:A125"/>
    <mergeCell ref="B124:B125"/>
    <mergeCell ref="H124:H125"/>
    <mergeCell ref="I124:I125"/>
    <mergeCell ref="J124:J125"/>
    <mergeCell ref="Q124:Q125"/>
    <mergeCell ref="R124:R125"/>
    <mergeCell ref="A129:A130"/>
    <mergeCell ref="B129:B130"/>
    <mergeCell ref="N124:N125"/>
    <mergeCell ref="O124:O125"/>
    <mergeCell ref="P124:P125"/>
    <mergeCell ref="O60:O61"/>
    <mergeCell ref="P60:P61"/>
    <mergeCell ref="Q60:Q61"/>
    <mergeCell ref="R60:R61"/>
    <mergeCell ref="H73:H75"/>
    <mergeCell ref="I73:I75"/>
    <mergeCell ref="J73:J75"/>
    <mergeCell ref="K73:K75"/>
    <mergeCell ref="L73:L75"/>
    <mergeCell ref="M73:M75"/>
    <mergeCell ref="N73:N75"/>
    <mergeCell ref="O73:O75"/>
    <mergeCell ref="P73:P75"/>
    <mergeCell ref="Q73:Q75"/>
    <mergeCell ref="R73:R75"/>
    <mergeCell ref="A60:A61"/>
    <mergeCell ref="B60:B61"/>
    <mergeCell ref="H60:H61"/>
    <mergeCell ref="I60:I61"/>
    <mergeCell ref="J60:J61"/>
    <mergeCell ref="K60:K61"/>
    <mergeCell ref="L60:L61"/>
    <mergeCell ref="M60:M61"/>
    <mergeCell ref="N60:N61"/>
    <mergeCell ref="A33:D33"/>
    <mergeCell ref="E33:R33"/>
    <mergeCell ref="A34:R34"/>
    <mergeCell ref="A35:R35"/>
    <mergeCell ref="A38:A39"/>
    <mergeCell ref="B38:B39"/>
    <mergeCell ref="C38:G38"/>
    <mergeCell ref="H38:K38"/>
    <mergeCell ref="L38:N38"/>
    <mergeCell ref="O38:Q38"/>
    <mergeCell ref="R38:R39"/>
    <mergeCell ref="A29:R29"/>
    <mergeCell ref="A30:D30"/>
    <mergeCell ref="E30:R30"/>
    <mergeCell ref="A31:D31"/>
    <mergeCell ref="E31:R31"/>
    <mergeCell ref="A32:D32"/>
    <mergeCell ref="E32:R32"/>
    <mergeCell ref="A25:R25"/>
    <mergeCell ref="A26:D26"/>
    <mergeCell ref="E26:R26"/>
    <mergeCell ref="A27:D27"/>
    <mergeCell ref="E27:R27"/>
    <mergeCell ref="A28:D28"/>
    <mergeCell ref="E28:R28"/>
    <mergeCell ref="A22:D22"/>
    <mergeCell ref="E22:R22"/>
    <mergeCell ref="A23:D23"/>
    <mergeCell ref="E23:R23"/>
    <mergeCell ref="A24:D24"/>
    <mergeCell ref="E24:R24"/>
    <mergeCell ref="A19:D19"/>
    <mergeCell ref="E19:R19"/>
    <mergeCell ref="A20:D20"/>
    <mergeCell ref="E20:R20"/>
    <mergeCell ref="A21:D21"/>
    <mergeCell ref="E21:R21"/>
    <mergeCell ref="A15:R15"/>
    <mergeCell ref="A16:D16"/>
    <mergeCell ref="E16:R16"/>
    <mergeCell ref="A17:D17"/>
    <mergeCell ref="E17:R17"/>
    <mergeCell ref="A18:R18"/>
    <mergeCell ref="F5:P5"/>
    <mergeCell ref="A6:R6"/>
    <mergeCell ref="A7:R7"/>
    <mergeCell ref="J8:M8"/>
    <mergeCell ref="A9:R9"/>
    <mergeCell ref="A14:D14"/>
    <mergeCell ref="E14:R14"/>
  </mergeCells>
  <pageMargins left="0.7" right="0.7" top="0.75" bottom="0.75" header="0.3" footer="0.3"/>
  <pageSetup paperSize="9" orientation="portrait" verticalDpi="598"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2021-12-31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Roma Ramunienė</dc:creator>
  <cp:lastModifiedBy>Roma Ramunienė</cp:lastModifiedBy>
  <dcterms:created xsi:type="dcterms:W3CDTF">2022-03-10T12:51:45Z</dcterms:created>
  <dcterms:modified xsi:type="dcterms:W3CDTF">2022-03-24T10:23:42Z</dcterms:modified>
</cp:coreProperties>
</file>