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roma\Desktop\0-ITVP atask uz 2020 (2021-02)\"/>
    </mc:Choice>
  </mc:AlternateContent>
  <xr:revisionPtr revIDLastSave="0" documentId="13_ncr:1_{A58E99E0-F0D0-450C-9C03-27D289F62975}" xr6:coauthVersionLast="46" xr6:coauthVersionMax="46" xr10:uidLastSave="{00000000-0000-0000-0000-000000000000}"/>
  <bookViews>
    <workbookView xWindow="20370" yWindow="-1290" windowWidth="29040" windowHeight="15840" xr2:uid="{00000000-000D-0000-FFFF-FFFF00000000}"/>
  </bookViews>
  <sheets>
    <sheet name="Lapas1" sheetId="1" r:id="rId1"/>
  </sheets>
  <definedNames>
    <definedName name="_xlnm._FilterDatabase" localSheetId="0" hidden="1">Lapas1!$A$39:$R$211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0" i="1" l="1"/>
  <c r="N110" i="1"/>
  <c r="P110" i="1"/>
  <c r="Q110" i="1"/>
  <c r="M120" i="1"/>
  <c r="N120" i="1"/>
  <c r="P120" i="1"/>
  <c r="Q120" i="1"/>
  <c r="M118" i="1"/>
  <c r="N118" i="1"/>
  <c r="O118" i="1"/>
  <c r="P118" i="1"/>
  <c r="Q118" i="1"/>
  <c r="L118" i="1"/>
  <c r="M115" i="1"/>
  <c r="N115" i="1"/>
  <c r="O115" i="1"/>
  <c r="P115" i="1"/>
  <c r="Q115" i="1"/>
  <c r="L115" i="1"/>
  <c r="M87" i="1" l="1"/>
  <c r="N87" i="1"/>
  <c r="P87" i="1"/>
  <c r="Q87" i="1"/>
  <c r="M84" i="1"/>
  <c r="N84" i="1"/>
  <c r="P84" i="1"/>
  <c r="Q84" i="1"/>
  <c r="M83" i="1"/>
  <c r="N83" i="1"/>
  <c r="O83" i="1"/>
  <c r="P83" i="1"/>
  <c r="Q83" i="1"/>
  <c r="L83" i="1"/>
  <c r="M55" i="1"/>
  <c r="N55" i="1"/>
  <c r="P55" i="1"/>
  <c r="Q55" i="1"/>
  <c r="M53" i="1"/>
  <c r="N53" i="1"/>
  <c r="O53" i="1"/>
  <c r="P53" i="1"/>
  <c r="Q53" i="1"/>
  <c r="L53" i="1"/>
  <c r="M50" i="1"/>
  <c r="N50" i="1"/>
  <c r="P50" i="1"/>
  <c r="Q50" i="1"/>
  <c r="O68" i="1" l="1"/>
  <c r="L68" i="1"/>
  <c r="O166" i="1" l="1"/>
  <c r="L166" i="1"/>
  <c r="O169" i="1"/>
  <c r="L169" i="1"/>
  <c r="O173" i="1"/>
  <c r="L173" i="1"/>
  <c r="O174" i="1"/>
  <c r="L174" i="1"/>
  <c r="L175" i="1"/>
  <c r="C197" i="1"/>
  <c r="C196" i="1"/>
  <c r="C195" i="1"/>
  <c r="L204" i="1"/>
  <c r="O203" i="1"/>
  <c r="L203" i="1"/>
  <c r="O202" i="1"/>
  <c r="L202" i="1"/>
  <c r="O197" i="1"/>
  <c r="L197" i="1"/>
  <c r="O196" i="1"/>
  <c r="L196" i="1"/>
  <c r="O195" i="1"/>
  <c r="L195" i="1"/>
  <c r="O188" i="1"/>
  <c r="L188" i="1"/>
  <c r="O187" i="1"/>
  <c r="L187" i="1"/>
  <c r="O186" i="1"/>
  <c r="L186" i="1"/>
  <c r="O185" i="1"/>
  <c r="L185" i="1"/>
  <c r="O184" i="1"/>
  <c r="L184" i="1"/>
  <c r="O183" i="1"/>
  <c r="L183" i="1"/>
  <c r="O182" i="1"/>
  <c r="L182" i="1"/>
  <c r="L181" i="1"/>
  <c r="O180" i="1"/>
  <c r="L180" i="1"/>
  <c r="O177" i="1"/>
  <c r="L177" i="1"/>
  <c r="O147" i="1" l="1"/>
  <c r="L147" i="1"/>
  <c r="O146" i="1"/>
  <c r="L146" i="1"/>
  <c r="O145" i="1"/>
  <c r="O120" i="1" s="1"/>
  <c r="L145" i="1"/>
  <c r="L120" i="1" s="1"/>
  <c r="O131" i="1"/>
  <c r="L131" i="1"/>
  <c r="O129" i="1"/>
  <c r="L129" i="1"/>
  <c r="O94" i="1"/>
  <c r="O84" i="1" s="1"/>
  <c r="L94" i="1"/>
  <c r="L84" i="1" s="1"/>
  <c r="O93" i="1"/>
  <c r="L93" i="1"/>
  <c r="O92" i="1"/>
  <c r="L92" i="1"/>
  <c r="O91" i="1"/>
  <c r="L91" i="1"/>
  <c r="O70" i="1"/>
  <c r="O50" i="1" s="1"/>
  <c r="L70" i="1"/>
  <c r="L50" i="1" s="1"/>
  <c r="O69" i="1"/>
  <c r="O55" i="1" s="1"/>
  <c r="L69" i="1"/>
  <c r="L55" i="1" s="1"/>
  <c r="L110" i="1" l="1"/>
  <c r="O110" i="1"/>
  <c r="L87" i="1"/>
  <c r="O87" i="1"/>
</calcChain>
</file>

<file path=xl/sharedStrings.xml><?xml version="1.0" encoding="utf-8"?>
<sst xmlns="http://schemas.openxmlformats.org/spreadsheetml/2006/main" count="793" uniqueCount="562">
  <si>
    <t>Nr.</t>
  </si>
  <si>
    <t>Kodas</t>
  </si>
  <si>
    <t>Pavadinimas, mato vnt.</t>
  </si>
  <si>
    <t>Pasiekta  reikšmė</t>
  </si>
  <si>
    <t xml:space="preserve">Iš viso </t>
  </si>
  <si>
    <t>1.1.</t>
  </si>
  <si>
    <t>1.1.1.1.</t>
  </si>
  <si>
    <t>Stiprybės</t>
  </si>
  <si>
    <t>1.</t>
  </si>
  <si>
    <t>Silpnybės</t>
  </si>
  <si>
    <t>Galimybės</t>
  </si>
  <si>
    <t>Grėsmės</t>
  </si>
  <si>
    <t>(įrašomas programos pavadinimas)</t>
  </si>
  <si>
    <t xml:space="preserve"> ĮGYVENDINIMO ATASKAITA</t>
  </si>
  <si>
    <t>(įrašoma programos parengimo data, registracijos numeris)</t>
  </si>
  <si>
    <t>Priemonei / veiksmui įgyvendinti panaudotos lėšos   (Eur)</t>
  </si>
  <si>
    <t>Planuojamos skirti veiksmo vykdytojo  ir partnerio (-ių) lėšos</t>
  </si>
  <si>
    <t>Išmokėtos veiksmo vykdytojo  ir partnerio (-ių) lėšos</t>
  </si>
  <si>
    <t>Planuojamas skirti finansavimas (iš valstybės biudžeto, ES fondų ir kitos tarptautinės finansinės paramos lėšų)</t>
  </si>
  <si>
    <t>Išmokėtas finansavimas (iš valstybės biudžeto, ES fondų ir kitos tarptautinės finansinės paramos lėšų)</t>
  </si>
  <si>
    <t>Tikslo / uždavinio / priemonės / veiksmo pavadinimai*</t>
  </si>
  <si>
    <t>1 lentelė. Programos SSGG lentelėje nurodytų veiksnių pokyčių įvertinimas</t>
  </si>
  <si>
    <t>Veiksnių pokyčių vertinimas**</t>
  </si>
  <si>
    <t>Veiksniai*</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</si>
  <si>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</si>
  <si>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Programos įgyvendinimo rodikliai**</t>
  </si>
  <si>
    <t>2 lentelė. Programos įgyvendinimo pažanga nuo programos įgyvendinimo pradžios</t>
  </si>
  <si>
    <t>Programos įgyvendinimo veiksmai</t>
  </si>
  <si>
    <t>Programoje suplanuota veiksmo pradžia</t>
  </si>
  <si>
    <t>Programoje suplanuota veiksmo pabaiga</t>
  </si>
  <si>
    <t>Papildoma informacija, paaiškinimai</t>
  </si>
  <si>
    <t>Suplanuota 2023 m. pasiekti  reikšmė***</t>
  </si>
  <si>
    <t xml:space="preserve">Suplanuota iki ataskaitinių metų pabaigos pasiekti reikšmė**** </t>
  </si>
  <si>
    <t>Veiksmo įgyvendinimo būklė*****</t>
  </si>
  <si>
    <t>Veiksmą atitinkančio projekto Nr.******</t>
  </si>
  <si>
    <t>Priemonei / veiksmui įgyvendinti programoje numatytas lėšų poreikis (Eur)</t>
  </si>
  <si>
    <t>* Nurodomos programos  SSGG lentelėje nustatytos ir programos įgyvendinimo metu naujai paaiškėjusios stiprybės, silpnybės (problemos), galimybės ir grėsmės;</t>
  </si>
  <si>
    <t>Integruotų teritorijų vystymo programų 
rengimo ir įgyvendinimo gairių 4 priedas</t>
  </si>
  <si>
    <r>
      <t>** Įvertinami veiksnių pokyčiai per ataskaitinius metus ir per laikotarpį nuo programos įgyvendinimo pradžios (nurodoma, ar pasikeitė programoje identifikuotos stiprybės, silpnybės, galimybės ir grėsmės, ar atsirado naujų, programoje nevertintų</t>
    </r>
    <r>
      <rPr>
        <i/>
        <sz val="9"/>
        <color rgb="FFFF0000"/>
        <rFont val="Times New Roman"/>
        <family val="1"/>
        <charset val="186"/>
      </rPr>
      <t>,</t>
    </r>
    <r>
      <rPr>
        <i/>
        <sz val="9"/>
        <color theme="1"/>
        <rFont val="Times New Roman"/>
        <family val="1"/>
      </rPr>
      <t>tikslinės teritorijos vystymui svarbių veiksnių).</t>
    </r>
  </si>
  <si>
    <t xml:space="preserve">**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 </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</si>
  <si>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</si>
  <si>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</si>
  <si>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</si>
  <si>
    <t>Tikslas: Padidinti  ekonominį aktyvumą Utenos regione</t>
  </si>
  <si>
    <t>1-E-1</t>
  </si>
  <si>
    <t>Efekto vertinimo kriterijus:  Darbuotojų skaičius veikiančiose įmonėse Utenos regione</t>
  </si>
  <si>
    <t>1. Kvalifikuota darbo jėga ir santykinai aukštas vidutinis darbo užmokestis Visagino savivaldybėje</t>
  </si>
  <si>
    <t>2. Patrauklios gyvenamosios aplinkos sąlygos</t>
  </si>
  <si>
    <t>1. Darbo jėgos pasiūlos struktūrinis neatitikimas darbo rinkos poreikiams Visagino savivaldybėje</t>
  </si>
  <si>
    <t>2. Mažas ekonominis aktyvumas</t>
  </si>
  <si>
    <t>3. Darbuotojų skaičiaus Visagine veikiančiose įmonėse sumažėjimas</t>
  </si>
  <si>
    <t>4. Ekonomikos našumas yra mažesnis negu šalies vidurkis</t>
  </si>
  <si>
    <t>6. Žemas energetinis efektyvumas Visagino savivaldybėje</t>
  </si>
  <si>
    <t>1. Miestų teritorijų (kaip gyvenamosios vietos) patrauklumo didėjimas aplinkinių regionų ir kaimo gyvenamųjų vietovių gyventojams</t>
  </si>
  <si>
    <t>2. Šalies ir ES valstybių narių gyventojų pajamos toliau didės, sudarys paklausą naujoms rekreacijos, sveikatos, socialinėms ar kūrybinėms paslaugoms</t>
  </si>
  <si>
    <t xml:space="preserve">3. Auganti lietuviškų prekių paklausa užsienio rinkose </t>
  </si>
  <si>
    <t>1. Dėl blogėjančios demografinės padėties, didžiųjų šalies miestų trauka, skatinanti jaunų gyventojų išvykimą, didės</t>
  </si>
  <si>
    <t>2. „Žaliosios“ energetikos produktų paklausos augimas ir šio sektoriaus technologinė plėtra</t>
  </si>
  <si>
    <t>3. Mažų kainų būstą Visagine įsigyjant socialinės rizikos asmenims iš didesnių miestų, formuosis socialinės rizikos židiniai</t>
  </si>
  <si>
    <t>4. Išorinių investicijų tikslinių teritorijų vystymui sulėtėjimas</t>
  </si>
  <si>
    <t>Uždavinys: pagerinti sąlygas smulkiajam, bendruomeniniam ir socialiniam verslui</t>
  </si>
  <si>
    <t>Rezultato vertinimo kriterijus: Naujų įmonių steigimosi sparta Utenos regione (per trejus metus įregistruotų įmonių skaičius, tenkantis vienam tūkstančiui gyventojų)</t>
  </si>
  <si>
    <t>1-R-1</t>
  </si>
  <si>
    <t>1.1-P-1</t>
  </si>
  <si>
    <t>Produkto vertinimo kriterijus: Sukurtos arba atnaujintos atviros erdvės miestų vietovėse, m2</t>
  </si>
  <si>
    <t>1.1-P-2</t>
  </si>
  <si>
    <t>1.1-P-3</t>
  </si>
  <si>
    <t>1.1-P-4</t>
  </si>
  <si>
    <t>1.1-P-5</t>
  </si>
  <si>
    <t>1.1-P-6</t>
  </si>
  <si>
    <t>1.1-P-7</t>
  </si>
  <si>
    <t>1.1-P-8</t>
  </si>
  <si>
    <t>Produkto vertinimo kriterijus: Pastatyti arba atnaujinti viešieji arba komerciniai pastatai miestų vietovėse, m2</t>
  </si>
  <si>
    <t>Produkto vertinimo kriterijus: Bendras rekonstruotų arba atnaujintų kelių ilgis, km</t>
  </si>
  <si>
    <t>Produkto vertinimo kriterijus: Naujai įrengti ar įsigyti socialiniai būstai, skaičius</t>
  </si>
  <si>
    <t>Produkto vertinimo kriterijus: Modernizuoti kultūros infrastruktūros objektai, vnt.</t>
  </si>
  <si>
    <t>Produkto vertinimo kriterijus: Bendras naujai nutiestų kelių ilgis, km</t>
  </si>
  <si>
    <t>Produkto vertinimo kriterijus: Vietos vienetų investicijos tvarkomoje teritorijoje ir (ar) su projektu susijusioje teritorijoje, Eur</t>
  </si>
  <si>
    <t>Produkto vertinimo kriterijus: Naujos darbo vietos tvarkomoje teritorijoje ir (ar) su projektu susijusioje teritorijoje, skaičius</t>
  </si>
  <si>
    <t>1.2.</t>
  </si>
  <si>
    <t>1-R-2</t>
  </si>
  <si>
    <t>1.3.</t>
  </si>
  <si>
    <t>Rezultato vertinimo kriterijus: Paslaugų įmonių sukuriama pridėtinė vertė, vienam dirbančiajam Utenos regione, tūkst. eurų</t>
  </si>
  <si>
    <t>1-R-3</t>
  </si>
  <si>
    <t>Rezultato vertinimo kriterijus: Vienam tūkstančiui gyventojų tenkanti vidaus migracija (neto migracija) Utenos regione, palyginti su šalies vidurkiu, proc.</t>
  </si>
  <si>
    <t>1.2-P-1</t>
  </si>
  <si>
    <t>1.2-P-2</t>
  </si>
  <si>
    <t>Produkto vertinimo kriterijus: Sutvarkyti, įrengti ir pritaikyti lankymui gamtos ir kultūros paveldo objektai ir teritorijos, vnt.</t>
  </si>
  <si>
    <t>1.2-P-3</t>
  </si>
  <si>
    <t>1.2-P-4</t>
  </si>
  <si>
    <t>1.2-P-5</t>
  </si>
  <si>
    <t>1.2-P-6</t>
  </si>
  <si>
    <t>Produkto vertinimo kriterijus: Gyventojai, kuriems teikiamos vandens tiekimo paslaugos naujai pastatytais geriamojo vandens tiekimo tinklais (skaičius)</t>
  </si>
  <si>
    <t>Produkto vertinimo kriterijus: Gyventojai, kuriems teikiamos paslaugos naujai pastatytais nuotekų surinkimo tinklais (GE)</t>
  </si>
  <si>
    <t>Produkto vertinimo kriterijus: Gyventojai, kuriems teikiamos nuotekų valymo paslaugos naujai pastatytais ir (arba) rekonstruotais nuotekų valymo įrenginiais</t>
  </si>
  <si>
    <t xml:space="preserve">Produkto vertinimo kriterijus: Modernizuoti kultūros infrastruktūros objektai, vnt. </t>
  </si>
  <si>
    <t>1.2.1.1.</t>
  </si>
  <si>
    <t>1.3-P-1</t>
  </si>
  <si>
    <t>1.3-P-2</t>
  </si>
  <si>
    <t>1.3-P-3</t>
  </si>
  <si>
    <t>1.3-P-4</t>
  </si>
  <si>
    <t>1.3-P-5</t>
  </si>
  <si>
    <t>1.3-P-6</t>
  </si>
  <si>
    <t>1.3-P-7</t>
  </si>
  <si>
    <t>1.3-P-8</t>
  </si>
  <si>
    <t>1.3-P-9</t>
  </si>
  <si>
    <t>1.3-P-10</t>
  </si>
  <si>
    <t>1.3-P-11</t>
  </si>
  <si>
    <t>1.3-P-12</t>
  </si>
  <si>
    <t xml:space="preserve">Uždavinys: paskatinti gyventojus rinktis gyvenamąją vietą gerą prieigą prie darbo vietų turinčiose teritorijose (pagerinant mobilumo galimybes švytuoklinės migracijos zonose ir sutvarkant gyvenamąją aplinką Utenos regiono miestų centrinėse dalyse) </t>
  </si>
  <si>
    <t>Produkto vertinimo kriterijus: Pagal veiksmų programą ERPF lėšomis atnaujintos ikimokyklinio ir priešmokyklinio ugdymo mokyklos</t>
  </si>
  <si>
    <t>Produkto vertinimo kriterijus: Pagal veiksmų programą ERPF lėšomis atnaujintos bendrojo ugdymo mokyklos</t>
  </si>
  <si>
    <t>Produkto vertinimo kriterijus: Pagal veiksmų programą ERPF lėšomis atnaujintos neformaliojo ugdymo įstaigos</t>
  </si>
  <si>
    <t>Produkto vertinimo kriterijus: Įrengtų naujų dviračių ir / ar pėsčiųjų takų ir / ar trasų ilgis, km</t>
  </si>
  <si>
    <t>Produkto vertinimo kriterijus: Rekonstruotų dviračių ir / ar pėsčiųjų takų ir / ar trasų ilgis, km</t>
  </si>
  <si>
    <t>Produkto vertinimo kriterijus: Lietaus nuotėkio plotas, iš kurio surenkamam paviršiniam (lietaus) vandeniui tvarkyti įrengta ir (ar) rekonstruota infrastruktūra, ha</t>
  </si>
  <si>
    <t>Produkto vertinimo kriterijus: Sutvarkytas ir įrengtas kultūros paveldo objektas, vnt.</t>
  </si>
  <si>
    <t>Produkto vertinimo kriterijus: Įdiegtos saugų eismą gerinančios ir aplinkosaugos priemonės, vnt.</t>
  </si>
  <si>
    <t>1.3.1.1.</t>
  </si>
  <si>
    <t>2.</t>
  </si>
  <si>
    <t>2-E-1</t>
  </si>
  <si>
    <t>2.1.</t>
  </si>
  <si>
    <t>2-R-1</t>
  </si>
  <si>
    <t>2.1-P-1</t>
  </si>
  <si>
    <t>2.2.</t>
  </si>
  <si>
    <t>2-R-2</t>
  </si>
  <si>
    <t>2.2-P-1</t>
  </si>
  <si>
    <t>2.2.1.1</t>
  </si>
  <si>
    <t>Tikslas:  palaikyti Visagino savivaldybėje stabilų užimtumo lygį</t>
  </si>
  <si>
    <t xml:space="preserve">Efekto vertinimo kriterijus:  Užimtųjų ir darbingo amžiaus gyventojų santykis Visagino savivaldybėje, proc. </t>
  </si>
  <si>
    <t>Rezultato vertinimo kriterijus: Darbuotojų skaičius Visagino savivaldybėje veikiančiose įmonėse, asmenys</t>
  </si>
  <si>
    <t>Uždavinys: sudaryti sąlygas sukurti darbo vietas aukštos pridėtinės vertės (inovatyviai) pramonei ir verslui vystyti Visagine, plėtojant jį kaip šalies energetikos kompetencijų centrą</t>
  </si>
  <si>
    <t>Rezultato vertinimo kriterijus: Socialinės rizikos šeimų Visagino savivaldybėje skaičius, vnt.</t>
  </si>
  <si>
    <t>Produkto vertinimo kriterijus: Sukurtos arba atnaujintos atviros erdvės miesto vietovėje, m2</t>
  </si>
  <si>
    <t>2.1-P-2</t>
  </si>
  <si>
    <t>2.1-P-3</t>
  </si>
  <si>
    <t>2.1-P-4</t>
  </si>
  <si>
    <t>2.1-P-5</t>
  </si>
  <si>
    <t>2.1-P-6</t>
  </si>
  <si>
    <t>2.1-P-7</t>
  </si>
  <si>
    <t>2.1-P-8</t>
  </si>
  <si>
    <t>2.1-P-9</t>
  </si>
  <si>
    <t>2.1-P-10</t>
  </si>
  <si>
    <t>2.1-P-11</t>
  </si>
  <si>
    <t>2.1-P-12</t>
  </si>
  <si>
    <t>2.1-P-13</t>
  </si>
  <si>
    <t>2.1-P-14</t>
  </si>
  <si>
    <t>Produkto vertinimo kriterijus: Pastatyti arba atnaujinti viešieji arba komerciniai pastatai miesto vietovėje, m2</t>
  </si>
  <si>
    <t>Produkto vertinimo kriterijus: Investicijas gavusių viešųjų teritorijų plotas, ha</t>
  </si>
  <si>
    <t>Produkto vertinimo kriterijus: Papildomi atsinaujinančių išteklių energijos gamybos pajėgumai, MW</t>
  </si>
  <si>
    <t>Produkto vertinimo kriterijus: Namų ūkių, priskirtų geresnei energijos vartojimo efektyvumo klasei, skaičius</t>
  </si>
  <si>
    <t>Produkto vertinimo kriterijus: Metinis pirminės energijos suvartojimo viešuosiuose pastatuose sumažėjimas, kWh per metus</t>
  </si>
  <si>
    <t>Produkto vertinimo kriterijus: Šilumos vartotojai, kuriems šiluma tiekiama patikimiau ir kokybiškiau, asmenys</t>
  </si>
  <si>
    <t>Produkto vertinimo kriterijus: Modernizuoti centralizuoto šilumos tiekimo tinklai, km</t>
  </si>
  <si>
    <t>Produkto vertinimo kriterijus: Miestai, kuriuose sumažintos miestų apšvietimo eksploatavimo ir energijos sąnaudos</t>
  </si>
  <si>
    <t>Produkto vertinimo kriterijus: Rekonstruotų vandens tiekimo ir nuotekų surinkimo tinklų ilgis, km</t>
  </si>
  <si>
    <t>Produkto vertinimo kriterijus: Parengta darnaus judumo planų, skaičius</t>
  </si>
  <si>
    <t>Produkto vertinimo kriterijus: Įdiegtos saugų eismų gerinančios ir aplinkosaugos priemonės, vnt.</t>
  </si>
  <si>
    <t>Uždavinys: užkirsti kelią socialinės rizikos židinių formavimuisi</t>
  </si>
  <si>
    <t>2.2-P-2</t>
  </si>
  <si>
    <t>2.2-P-3</t>
  </si>
  <si>
    <t>2.2-P-4</t>
  </si>
  <si>
    <t>2.2-P-5</t>
  </si>
  <si>
    <t>Produkto vertinimo kriterijus: Naujai įrengti ar įsigyti socialiniai būstai, vnt.</t>
  </si>
  <si>
    <t>Produkto vertinimo kriterijus: Asmenų, apmokytų valstybinės kalbos, skaičius</t>
  </si>
  <si>
    <t>Produkto vertinimo kriterijus: Projektų, kuriuos visiškai arba iš dalies įgyvendino socialiniai partneriai ar NVO skaičius, vnt.</t>
  </si>
  <si>
    <t>Produkto vertinimo kriterijus: Investicijas gavę socialinių paslaugų infrastruktūros objektai</t>
  </si>
  <si>
    <t>Lietuvos statistikos departamento Oficialiosios statistikos portalo 2019 m. duomenys apie bendrąjį neto vidaus migracijos rodiklį | 1000 gyventojų Utenos regione, lyginant su šalies vidurkiu (proc.)</t>
  </si>
  <si>
    <t>Lietuvos statistikos departamento Oficialiosios statistikos portalo duomenys apie per trejus metus įregistruotas mažas ir vidutines įmones (2018-2020 m., vnt.) ir nuolatinių gyventojų skaičius metų pradžioje (2020 m., asmenys)</t>
  </si>
  <si>
    <t>Lietuvos statistikos departamento Oficialiosios statistikos portalo duomenys apie socialinės rizikos šeimų skaičių metų 2018 m. pabaigoje (vnt.) Visagino savivaldybėje. Naujesnių duomenų oficialioje statistikoje nėra pateikiama.</t>
  </si>
  <si>
    <t xml:space="preserve">UTENOS REGIONO INTEGRUOTOS TERITORIJŲ VYSTYMO PROGRAMOS </t>
  </si>
  <si>
    <t xml:space="preserve">patvirtinta 2015 m. rugsėjo 14 d. įsakymu Nr. 1V-722 </t>
  </si>
  <si>
    <t>5. Spartus gyventojų skaičiaus mažėjimas ir senėjimas</t>
  </si>
  <si>
    <t>1.1.9v</t>
  </si>
  <si>
    <t>Veiksmas: Zarasų g. rekonstrukcija Zarasų mieste</t>
  </si>
  <si>
    <t>Įgyvendinamas</t>
  </si>
  <si>
    <t>06.2.1-TID-R-511-91-0008</t>
  </si>
  <si>
    <t>Finansavimo sutartyje nurodyta projekto veiklų įgyvendinimo pabaiga - 2021.04.30, tad rodiklis bus pasiektas 2021 m., įgyvendinus numatytas veiklas.</t>
  </si>
  <si>
    <t>1.1.10v</t>
  </si>
  <si>
    <t>Veiksmas: Zarasų miesto viešųjų erdvių kompleksinis sutvarkymas teritorijoje tarp Dariaus ir Girėno g. bei Šiaulių g. ir dviejuose daugiabučių kiemuose P. Širvio g.</t>
  </si>
  <si>
    <t>Baigtas įgyvendinti</t>
  </si>
  <si>
    <t>07.1.1-CPVA-R-905-91-0009</t>
  </si>
  <si>
    <t>Pastaba. 1.2.4v veiksmo veiklų įgyvendinimo terminas pratęstas iki 2021-04-30.</t>
  </si>
  <si>
    <t>1.2.1.3</t>
  </si>
  <si>
    <t>1.2.3v</t>
  </si>
  <si>
    <t xml:space="preserve">Veiksmas: Viešųjų erdvių Zarasų miesto Didžiojoje saloje sutvarkymas </t>
  </si>
  <si>
    <t>Nr. 07.1.1-CPVA-R-905-91-0007</t>
  </si>
  <si>
    <t>1.2.4v</t>
  </si>
  <si>
    <t xml:space="preserve">Veiksmas: Renginių infrastruktūros atnaujinimas Zarasų miesto Didžiojoje saloje </t>
  </si>
  <si>
    <t xml:space="preserve">07.1.1-CPVA-R-305-91-0003 </t>
  </si>
  <si>
    <t xml:space="preserve">Projekto veiklos įgyvendintos, lėšos patirtos, tačiau dalis dar nėra deklaruota agentūrai. Dėl paskelbto karantino agentūros atstovai negali vykdyti patikrų vietoje, kurios yra privalomos baigiant projekto veiklas, todėl projekto veiklų įgyvendinimo terminas yra pratęstas iki 2021.04.30. </t>
  </si>
  <si>
    <t>1.2.5v</t>
  </si>
  <si>
    <t xml:space="preserve">Veiksmas: Viešųjų erdvių prie Zarasaičio ežero sutvarkymas ir aktyvaus poilsio infrastruktūros įrengimas </t>
  </si>
  <si>
    <t>07.1.1-CPVA-R-905-91-0017</t>
  </si>
  <si>
    <t>1.2.6v</t>
  </si>
  <si>
    <t xml:space="preserve">Veiksmas: Vandens tiekimo ir nuotekų tvarkymo infrastruktūros plėtra ir rekonstravimas Zarasų rajono savivaldybėje </t>
  </si>
  <si>
    <t>05.3.2-APVA-R-014-91-0002</t>
  </si>
  <si>
    <t xml:space="preserve">Projekto veiklų įgyvendinimo terminas pratęstas iki 2021.11.21. Projekto veiklos baigtos, rodikliai pasiekti, tačiau dar rengiami užbaigimo dokumentai. </t>
  </si>
  <si>
    <t>Nurodyta pasiekta rodiklio reikšmė įgyvendinus 1.3.19v veiksmą</t>
  </si>
  <si>
    <t>1.3.1.2.</t>
  </si>
  <si>
    <t>1.3.1.3.</t>
  </si>
  <si>
    <t>1.3.1.4.</t>
  </si>
  <si>
    <t>1.3.5v</t>
  </si>
  <si>
    <t>Veiksmas: Gyvenamosios aplinkos pasiekiamumo gerinimas Zarasų mieste rekonstruojant K. Donelaičio gatvę</t>
  </si>
  <si>
    <t>06.2.1-TID-R-511-91-0003</t>
  </si>
  <si>
    <t>1.3.6v</t>
  </si>
  <si>
    <t>Veiksmas: Gyvenamosios aplinkos pasiekiamumo gerinimas Zarasų mieste rekonstruojant E. Pliaterytės gatvę</t>
  </si>
  <si>
    <t>06.2.1-TID-R-511-91-0007</t>
  </si>
  <si>
    <t>Projekto veiklos dar nepradėtos, nes 2020 m. nepavyko nupirkti rangos darbų. Pasiūlymai buvo gauti tik 3 kartą paskelbus pirkimą, šiuo metu vyksta viešojo pirkimo vertinimo procedūros.</t>
  </si>
  <si>
    <t>1.3.18v</t>
  </si>
  <si>
    <t>Veiksmas: Zarasų Pauliaus Širvio progimnazijos sporto aikštyno įrengimas</t>
  </si>
  <si>
    <t>07.1.1-CPVA-R-905-91-0006</t>
  </si>
  <si>
    <t>1.3.19v</t>
  </si>
  <si>
    <t>Veiksmas: Pėsčiųjų ir dviračių takų plėtra Griežto ežero pakrantėje nuo Vytauto gatvės iki Griežto gatvės</t>
  </si>
  <si>
    <t>04.5.1-TID-R-516-91-0002</t>
  </si>
  <si>
    <t>1.3.20v</t>
  </si>
  <si>
    <t>Veiksmas: Zarasų sporto centro erdvių atnaujinimas</t>
  </si>
  <si>
    <t>09.1.3-CPVA-R-725-91-0002</t>
  </si>
  <si>
    <t>Rangos darbų sutartis buvo pratęsta iki 2021-01, rengiami statybos rangos darbų užbaigimo dokumentai. Kreipėmės į agentūrą dėl veiklų įgyvendinimo termino pratęsimo iki 2021-06-29 ir planuojamos įsigyti įrangos pakeitimų. Rodiklis bus pasiektas 2021 m.</t>
  </si>
  <si>
    <t>Nurodyta pasiekta rodiklio reikšmė įgyvendinus 1.3.13v veiksmą</t>
  </si>
  <si>
    <t>Nurodyta pasiekta rodiklio reikšmė įgyvendinus 1.3.17v veiksmą</t>
  </si>
  <si>
    <t>Produkto vertinimo kriterijus: Sukurtos arba atnaujintos atviros erdvės miestų vietovėse (m2)</t>
  </si>
  <si>
    <t>07.1.1-CPVA-V-902-01-0003</t>
  </si>
  <si>
    <t>Produkto vertinimo kriterijus:Lietaus nuotėkio plotas, iš kurio surenkamam paviršiniam (lietaus) vandeniui tvarkyti, įrengta ir (ar) rekonstruora infrastruktūra, ha</t>
  </si>
  <si>
    <t>05.1.1-APVA-R-007-91-0001</t>
  </si>
  <si>
    <t xml:space="preserve">06.2.1-TID-R-511-91-0005 </t>
  </si>
  <si>
    <t>Projekto veiklos įgyvendintos sėkmingai. 2021 metais numatytas finansavimo sutarties keitimas finansavimo intensyvumui atstatyti.</t>
  </si>
  <si>
    <t>Produkto vertinimo kriterijus: Rekonstruotų dviračių ir /ar pėsčiųjų takų ir/ ar trasų ilgis, km</t>
  </si>
  <si>
    <t>04.5.1-TID-R-516</t>
  </si>
  <si>
    <t>Produkto vertinimo rodiklis:  Pagal veiksmų programą ERPF lėšomis atnaujintos ikimokuklinio ir priešmokyklinio ugdymo mokyklos, vnt.</t>
  </si>
  <si>
    <t xml:space="preserve">09.1.3-CPVA-R-705-91-0002 </t>
  </si>
  <si>
    <t>Numatoma patikslinti 1.3.16v veiksmo „Utenos vaikų lopšelio darželio „Šaltinėlis“ vidaus patalpų modernizavimas“ įgyvendinimo pabaigos datą į 2021 m., finansavimo sutarties terminas pratęstas.</t>
  </si>
  <si>
    <t>05.4.1-CPVA-R-302-91-0002</t>
  </si>
  <si>
    <t>07.1.1-CPVA-R-305-91-0006</t>
  </si>
  <si>
    <t xml:space="preserve">1.3.12v </t>
  </si>
  <si>
    <t>1.3.13v</t>
  </si>
  <si>
    <t xml:space="preserve">1.3.14v </t>
  </si>
  <si>
    <t>1.3.15v</t>
  </si>
  <si>
    <t xml:space="preserve">1.3.16v </t>
  </si>
  <si>
    <t>1.3.17v</t>
  </si>
  <si>
    <t xml:space="preserve">Gyventojų skaičius regione nuo 2014 m. regione ir toliau mažėja, jau sumažėjo 12 tūkst., o per ataskaitinį laikotarpį - virš 2 tūkst. Medianinis gyventojų amžius (Lietuvoje-44; Utenos apskrityje-50) labai skiriasi nuo šio rodiklio Lietuvoje, kas rodo, kad ir toliau Utenos regiono visuomenė sensta greičiau už Lietuvos vidurkį. </t>
  </si>
  <si>
    <t xml:space="preserve">Duomenis apie eksportą 2020 metais numatoma skelbti 2020 metų vasario mėnesį. Todėl pateikiama tik informacija apie ankstesnius laikotarpius. Utenos apskrityje prekes eksportuojančių įmonių skaičius augo trejus metus iš eilės ir 2019 m. siekė 212 ir tai sudarė 2,1% visų Lietuvos eksportuojančių įmonių, t. y., mažiausiai tarp apskričių. 2019 m. Utenos apskrityje daugiau nei pusė (129 įmonės arba 60,8%) visų eksportuojančių įmonių vykdė lietuviškos kilmės prekių eksportą. Lietuviškos kilmės eksportas Utenos apskrities įmonių 2019 m sudarė 296,8 mln. Eur. Lietuviškos kilmės prekes eksportuojančios įmonės 2019 m. generavo beveik visą (apie 83%) Utenos apskrities prekių eksporto vertę, kuri siekė 317,8 mln. eurų. </t>
  </si>
  <si>
    <t>Programos tvirtinimo metu buvo numatyta, kad tradiciniai energijos ištekliai (nafta, dujos) yra riboti, ir, nepaisant trumpalaikių svyravimų (kainos mažėjimo), ilgalaikė tendencija yra kainų didėjimas. Didėjantis visuomenės ekologinis sąmoningumas lemia ir tai, kad priimant politinius sprendimus, susijusius su energetikos politika, pasirenkamos labiau aplinką tausojančios alternatyvos. Analizuojamu laikotarpiu grėsmė išliko.</t>
  </si>
  <si>
    <t xml:space="preserve">Veiksmas: Molėtų miesto Ąžuolų ir Kreivosios g. teritorijų išnaudojimas įrengiant universalią daugiafunkcę aikštę </t>
  </si>
  <si>
    <t>Produkto vertinimo kriterijus:Sukurtos arba atnaujintos atviros erdvės miestų vietovėse, m2</t>
  </si>
  <si>
    <t>07.1.1-CPVA-R-905-91-0001</t>
  </si>
  <si>
    <t>Rodiklio pasiekimo duomenys ir SFMIS. Stebėsenos rodiklio pokytis atsirado dėl pasikeitusio 2014–2020 metų Europos Sąjungos fondų investicijų veiksmų programos prioritetų įgyvendinimo priemonių įgyvendinimo plano ir nacionalinių stebėsenos rodiklių skaičiavimo aprašo (toliau – aprašas). Paraiškos teikimo momentu galiojusios aprašo redakcijos (nuo 2016-07-19 iki 2017-01-06) metu  visuomeninės paskirties sklypas, kurio unikalus numeris 4400-1591-7023 buvo  įtrauktas į rodiklio skaičiavimą (18839 kv.m.), tačiau pagal  galiojantį aprašą  minėtas sklypas negali būti skaičiuojamas į rodiklį dėl apraše nustatytų apribojimų.  Projekto veiklų apimčiai rodiklio nepasiekimas neturi įtakos projekto apimčiai, kadangi visos veiklos numatytos projekto sutartyje  įvykdytos 100 procentų.</t>
  </si>
  <si>
    <t>07.1.1-CPVA-R-905-91-0013</t>
  </si>
  <si>
    <t>Projektas vykdomas(rangos darbai pilnai užbaigti, laukiama projekto patikros).</t>
  </si>
  <si>
    <t>1.1.6v</t>
  </si>
  <si>
    <t>1.1.7v</t>
  </si>
  <si>
    <t>1.1.13v</t>
  </si>
  <si>
    <t>07.1.1-CPVA-V-907-02-0004</t>
  </si>
  <si>
    <t>Finansavimo sutartis pasirašyta 2020-12-29</t>
  </si>
  <si>
    <t>1.2.2v</t>
  </si>
  <si>
    <t xml:space="preserve">07.1.1-CPVA-R-905-91-0011 </t>
  </si>
  <si>
    <t>1.3.7v</t>
  </si>
  <si>
    <t>1.3.8v</t>
  </si>
  <si>
    <t>1.3.9v</t>
  </si>
  <si>
    <t>1.3.10v</t>
  </si>
  <si>
    <t>1.3.11v</t>
  </si>
  <si>
    <t xml:space="preserve">Veiksmas: Molėtų miesto laisvalaikio ir pramogų infrastruktūros atnaujinimas ir plėtra Labanoro g. 1B, Molėtai </t>
  </si>
  <si>
    <t>Produkto vertinimo kriterijus:Modernizuoti kultūros infrastruktūros objektai, vnt.</t>
  </si>
  <si>
    <t>07.1.1-CPVA-R-305-91-0002</t>
  </si>
  <si>
    <t>0,81 km /0,18 km</t>
  </si>
  <si>
    <t xml:space="preserve">04.5.1-TID-R-516-91-0001 </t>
  </si>
  <si>
    <t>Produkto vertinimo kriterijus:Bendras rekonstruotų arba atnaujintų kelių ilgis, km</t>
  </si>
  <si>
    <t xml:space="preserve">06.2.1-TID-R-511-91-0002 </t>
  </si>
  <si>
    <t xml:space="preserve">07.1.1-CPVA-R-905-91-0002 </t>
  </si>
  <si>
    <t>07.1.1-CPVA-R-905-91-0012</t>
  </si>
  <si>
    <t>1.3.21v</t>
  </si>
  <si>
    <t>07.1.1-CPVA-R-305-91-0005</t>
  </si>
  <si>
    <t>Finansavimo sutartis pratęsta iki 2021-04-31 ir turbūt bus dar tęsiama, dėl galutinės projekto įgyvendintų sutarčių patikros(trukdo pandemija) ir dėl vykstančių viešųjų pirkimų procedūrų papildomiems poreikiams įsigyti iš sutaupytų projekte lėšų.</t>
  </si>
  <si>
    <t>1.1.1.2.</t>
  </si>
  <si>
    <t>1.1.1.3.</t>
  </si>
  <si>
    <t>1.2.1.2.</t>
  </si>
  <si>
    <t>1.3.22v</t>
  </si>
  <si>
    <t>2.1.1.1.</t>
  </si>
  <si>
    <t>2.1.1.2.</t>
  </si>
  <si>
    <t>2.1.1.3.</t>
  </si>
  <si>
    <t>2.1.1.4.</t>
  </si>
  <si>
    <t>2.1.1.5.</t>
  </si>
  <si>
    <t>2.2.1.2</t>
  </si>
  <si>
    <t>2.2.1.3</t>
  </si>
  <si>
    <t xml:space="preserve">Verslo plėtra vyksta vangiai, tai mažina regiono ekonominį potencialą ir investicinį patrauklumą. Dideli vidiniai regiono gyventojų pajamų netolygumai trukdo darniai regiono plėtrai. Vyrauja žemas darbo užmokestis (išskyrus Utenos rajono ir Visagino miesto savivaldybę), pagal vidutinį mėnesinį bruto darbo užmokestį regionas užima devintą vietą tarp visų regionų, tai stipriai įtakoja kvalifikuotos darbo jėgos migraciją (vidaus ir tarptautinę). Ataskaitiniu laikotarpiu Utenos regione veiklą vykdo 11 didžiausių darbdavių : VĮ ,,Įgnalinos atominė elektrinė“– 1814 darbuotojų; UAB ,,Biovela - Utenos mėsa“– 814 darbuotojų; UAB ,,Visagino linija“ (baldų gamyba)– 812 darbuotojų; UAB ,,Utenos trikotažas“ – 763 darbuotojai; UAB ,,Viratex“ (siuvykla) – 496 darbuotojai; UAB ,,Švyturys – Utenos alus“ – 341 darbuotojas; UAB ,,Engel dali“ (drabužių siuvimas) – 319 darbuotojų; UAB ,,Rokiškio pieno gamyba“ – 284 darbuotojai; UAB ,,Nosted mechanika“ (vielos ir metalo gaminiai)– 227 darbuotojai; UAB ,,Hoda“ (plastikiniai gaminiai) – 211 darbuotojų; UAB ,,Umaras“(polietileno plėvelių gamyba) – 197 darbuotojai, iš kurių net 8 priklauso Utenos raj. sav.
</t>
  </si>
  <si>
    <t xml:space="preserve">Mažėjant darbo jėgos poreikiui žemės ūkyje, didėjant nuotolinio darbo galimybėms, didėja mažų ir vidutinių miestų, kaip gyvenamosios vietos, patrauklumas.  Miesto gyventojų dalis nuo 2014 m. Utenos regione padidėjo 1,5 proc. Naujų gyventojų su šeimomis pritraukimas į miestus skatinamas kuriant patrauklias sąlygas (optimalių gyvenimo, darbo ir poilsio sąlygas miestiečiams sudarymas, užtikrinant jų gyvenamosios aplinkos kokybę), darnaus judumo sistemų vystymas (sudarant sąlygas pasiekti už miesto ribų esančias darbo vietas), tobulinant socialines-ekonomines ir rekreacines tikslinių teritorijų veiklas, tenkinant žmonių mobilumo reikmes (didinamas darbo vietų, išsilavinimo ir laisvalaikio prieinamumas) ir užtikrinant geresnę gyvenimo kokybę. </t>
  </si>
  <si>
    <t>Programos tvirtinimo metu buvo numatyta, kad namų ūkių gaunamas pajamas gausins kylantis darbo užmokestis, didinamas minimalus darbo užmokestis ir didesnis užimtumas. Taip pat buvo numatyta, jog ilguoju laikotarpiu teigiamos įtakos naujų paslaugų poreikiui gali turėti ir Europos demografinio senėjimo ir gyvenimo trukmės ilgėjimo procesai; esant gana aukštai senųjų ES narių pagyvenusių asmenų perkamajai galiai, tai gali lemti papildomų šiems asmenims aktualių sveikatinimo, kokybiškų socialinių paslaugų ir rekreacijos poreikį (atitinkamai – paslaugų eksportą). Tačiau 2020 metais Lietuvą užklupus Covid-19 pandemijai, verslui buvo taikyti griežti teisiniai ribojimai ir draudimai, todėl dalis žmonių negavo planuotų pajamų, buvo taikomos prastovos darbe arba žmonės buvo atleidžiami i darbų. Taip pat dalis jų neišvyko į planuotas keliones, negalėjo naudotis sveikatinimo, kultūros ir socialinėmis paslaugomis, todėl ši galimybė dėl Covid-19, kaip nenugalimosios jėgos, 2020 metais nebuvo išnaudota visame regione.</t>
  </si>
  <si>
    <t xml:space="preserve">Programos tvirtinimo metu buvo numatyta, kad gyventojų skaičiaus mažėjimas dėl migracijos ir neigiamos natūralios kaitos yra nulemtas priežasčių, kurios yra iš anksto žinomos (gyventojų skaičiaus mažėjimas  vyks dėl esamos gyventojų amžiaus struktūros ir natūralios universitetinių miestų traukos), todėl egzistuoja beveik 100 procentų tikimybė, kad grėsmė pasireikš. Prie šios grėsmės turės prisitaikyti tiek regiono įmonės (diegdamos technologijas, kurdamos mažiau imlius nekvalifikuotam darbui procesus), tiek viešojo sektoriaus organizacijos (optimizuodamos savo veiklą, kad teikiamų paslaugų kokybė iš esmės nepablogėtų). Vienam tūkstančiui gyventojų tenkanti vidaus migracija (neto migracija) Utenos regione, palyginti su šalies vidurkiu  sudaro 127,6 proc., viršija planuojamą pasiekti rodiklį 2020 m., tačiau nuo 2015 m. stipriai sumažėjo. Analizuojamu laikotarpiu grėsmė išliko. </t>
  </si>
  <si>
    <t>Uždavinys: sudaryti sąlygas Utenos regiono miestuose veikiančių įmonių produktyvumo augimui</t>
  </si>
  <si>
    <t xml:space="preserve">Produkto vertinimo kriterijus: Naujai įrengti ar įsigyti socialiniai būstai, skaičius </t>
  </si>
  <si>
    <t xml:space="preserve">1.1.4v  </t>
  </si>
  <si>
    <t>Veiksmas: Socialinio būsto fondo plėtra Ignalinos rajono savivaldybėje</t>
  </si>
  <si>
    <t>08.1.2-CPVA-R-408-91-0004</t>
  </si>
  <si>
    <t xml:space="preserve">Šiuo metu pratęsta projekto finansavimo sutartis iki 2021 m. rugsėjo mėn. Sunkiai sekasi pirkti socialinius būstus </t>
  </si>
  <si>
    <t xml:space="preserve">1.1.5v  </t>
  </si>
  <si>
    <t>Veiksmas: Ignalinos miesto rekreacinėje zonoje tarp Gavio ežero ir Turistų g. įrengimas</t>
  </si>
  <si>
    <t xml:space="preserve">1.1-P-6 </t>
  </si>
  <si>
    <t>Produkto vertinimo kriterijus: Bendras naujai nutiestų kelių ilgis (km)</t>
  </si>
  <si>
    <t>06.2.1-TID-R-511-91-0006</t>
  </si>
  <si>
    <t xml:space="preserve">1.1.11v  </t>
  </si>
  <si>
    <t>Veiksmas: Ignalinos rajono savivaldybės viešosios bibliotekos infrastruktūros pritaikymas vietos bendruomenės poreikiams</t>
  </si>
  <si>
    <t>07.1.1-CPVA-R-305-91-0001</t>
  </si>
  <si>
    <t>1.3.4v</t>
  </si>
  <si>
    <t>Veiksmas: daugiabučių namų kvartalų Ignalinos mieste kompleksinis sutvarkymas</t>
  </si>
  <si>
    <t>07.1.1-CPVA-R-903-91-0001</t>
  </si>
  <si>
    <t>Nurodyta pasiekta rodiklio reikšmė įgyvendinus 1.1.10v, 1.1.6v, 1.1.2v ir 1.1.3v veiksmus</t>
  </si>
  <si>
    <t xml:space="preserve">1.1.1v </t>
  </si>
  <si>
    <t>07.1.1-CPVA-R-905-91-0010</t>
  </si>
  <si>
    <t>Pagal atliktą projekto finansavimo sutarties pakeitimą projekto veiklų įgyvendinimo pabaiga pratęsta iki 2021-07-31, atitinkamai galutinio mokėjimo prašymo pateikimo terminas pratęstas iki 2021-08-30. Projektui priskirti produkto vertinimo kriterijai (1.1-P-1 ir 1.1-P-2) bus pasiekti baigus įgyvendinti projekto veiklas.</t>
  </si>
  <si>
    <t xml:space="preserve">1.1.2v </t>
  </si>
  <si>
    <t>07.1.1-CPVA-R-905-91-0005</t>
  </si>
  <si>
    <t xml:space="preserve">1.1.3v </t>
  </si>
  <si>
    <t>Veiksmas: bendruomeninės aktyvaus laisvalaikio infrastruktūros įrengimas Anykščių mieste (sutvarkant apleistą teritoriją bei įrengiant aktyvaus poilsio ir laisvalaikio infrastruktūrą (pėsčiųjų ir dviračių takai, lauko treniruokliai, vaikų žaidimo aikštelės ir kiti mažosios architektūros elementai) šalia baseino „Bangenis“. Įrengiant universalią krepšinio ir tinklinio aikštelę, lauko gimnastikos ir treniruoklių įrenginius šalia A. Vienuolio progimnazijos. Riedlenčių, riedučių ir BMX dviračių trasų, vaikų žaidimo kompleksų ir kitos mažosios architektūros elementų įrengimas Anykščių miesto parke)</t>
  </si>
  <si>
    <t>07.1.1-CPVA-R-905-91-0004</t>
  </si>
  <si>
    <t xml:space="preserve">1.1.12v </t>
  </si>
  <si>
    <t>Veiksmas: Anykščių miesto viešųjų erdvių sistemos pertvarkymas (III etapas) (kvartalinė renovacija, kompleksinis daugiabučių gyvenamųjų namų kvartalų kiemų – želdinių, dangų, mažosios architektūros elementų sutvarkymas)</t>
  </si>
  <si>
    <t>07.1.1-CPVA-R-905-91-0018</t>
  </si>
  <si>
    <t>Projekto sutartis pasirašyta 2020-06-11. Šiuo metu rengiamas techninis projektas, kurį parengus bus organizuojami viešieji pirkimai bei vykdomi statybos rangos darbai. Projekto veiklos turi būti įgyvendintos iki 2022-12-30, todėl atitinkamai veiksmui priskirtas 1.1-P-1 produkto vertinimo kriterijus bus pasiektas įgyvendinus visas planuojamas projekto  veiklas.</t>
  </si>
  <si>
    <t>1.2.1v</t>
  </si>
  <si>
    <t xml:space="preserve"> 05.4.1-CPVA-R-302-91-0001</t>
  </si>
  <si>
    <t>Projekto veiklos baigtos, produkto vertinimo kriterijus (sutvarkyti, įrengti ir pritaikyti lankymui gamtos ir kultūros paveldo objektai ir teritorijos, vnt.) pasiektas (2019-02-01 Darbų perdavimo-priėmimo aktas Nr. 9-SUA-7, 2019-03-22 Tvarkybos darbų priėmimo aktas Nr. DP-12), tačiau iki šiol nėra patvirtintas galutinis mokėjimo prašymas ir galutinė projekto įgyvendinimo ataskaita.</t>
  </si>
  <si>
    <t>Nurodyta pasiekta rodiklio reikšmė įgyvendinus 1.3.1v veiksmą</t>
  </si>
  <si>
    <t xml:space="preserve">1.3.1v </t>
  </si>
  <si>
    <t>Veiksmas: susisiekimo sąlygų pagerinimas tarp kuriamų Anykščių miesto traukos centrų bei patogus gyvenamosios aplinkos pasiekiamumo užtikrinimas (planuojamas rekonstruotų arba atnaujintų gatvių ilgis – 1,009 km, naujai nutiestų kelių ilgis – 0,236 km)</t>
  </si>
  <si>
    <t>06.2.1-TID-R-511-91-0001</t>
  </si>
  <si>
    <t xml:space="preserve">1.3.2v </t>
  </si>
  <si>
    <t>Veiksmas:Anykščių miesto A. Vienuolio progimnazijos modernizavimas (vidaus erdvių remontas ir aprūpinimas įranga)</t>
  </si>
  <si>
    <t>09.1.3-CPVA-R-724-91-0002</t>
  </si>
  <si>
    <t xml:space="preserve">
Pagal atliktą projekto finansavimo sutarties pakeitimą projekto veiklų įgyvendinimo pabaiga pratęsta iki 2021-02-28, atitinkamai galutinio mokėjimo prašymo pateikimo terminas iki 2021-03-30. Projektui priskirtas produkto vertinimo kriterijus (1.3-P-4) bus pasiektas baigus įgyvendinti projektą.
</t>
  </si>
  <si>
    <t xml:space="preserve">1.3.3v </t>
  </si>
  <si>
    <t>Veiksmas: vaikų ir jaunimo neformalaus ugdymosi galimybių plėtra Anykščių kūno kultūros ir sporto centrui priklausančiose A. Vienuolio progimnazijos patalpose (neformaliam švietimui naudojamų vidaus erdvių remontas ir aprūpinimas įranga)</t>
  </si>
  <si>
    <t>09.1.3-CPVA-R-725-91-0001</t>
  </si>
  <si>
    <t>Pagal atliktą projekto finansavimo sutarties pakeitimą projekto veiklų įgyvendinimo pabaiga pratęsta iki 2021-01-31, atitinkamai galutinio mokėjimo prašymo pateikimo terminas iki 2021-03-02. Projektui priskirtas produkto vertinimo kriterijus (1.3-P-5) bus pasiektas baigus įgyvendinti projektą.</t>
  </si>
  <si>
    <t>Lietuvos statistikos departamento Oficialiosios statistikos portalo 2019 m. duomenys apie užimtumo lygį (užimtų gyventojų ir visų gyventojų santykis) Visagino savivaldybėje -66,9.  Naujausi duomenys 2020 m. III ketvirčio duomenimis užimtumo lygis 15-74 metų asmenų amžiaus grupėje sudarė 63,7 proc. Visagino savivaldybėje.</t>
  </si>
  <si>
    <t>Lietuvos statistikos departamento Oficialiosios statistikos portalo duomenys apie darbuotojų skaičių veikiančiose įmonėse 2020 m. metų pradžioje (vnt.) Visagino savivaldybėje</t>
  </si>
  <si>
    <t xml:space="preserve"> 
Produkto vertinimo kriterijumi nustatyta reikšmė pasiekta iš dalies, nes projektas "Apleistų / avarinių pastatų nugriovimas ir teritorijos valymas, regeneruojant buvusį karinį miestelį"  Nr. 07.1.1-CPVA-V-902-01-0006 baigtas įgyvendinti. 
Likusi produkto vertinimo kriterijumi nustatyta reikšmė bus pasiekta 2023 m. įgyvendinus projektus  "Sedulinos alėjos 
atkarpos nuo Parko g. iki Visagino g. rekonstrukcija"  ir „Jungties nuo geležinkelio stoties iki Visagino miesto centro įrengimas, kartu su etno kultūrų parku" .
</t>
  </si>
  <si>
    <t xml:space="preserve"> 
Produkto vertinimo kriterijumi nustatyta reikšmė pasiekta iš dalies, nes projektas "Apleistų / avarinių pastatų nugriovimas ir teritorijos valymas, regeneruojant buvusį karinį miestelį"  Nr. 07.1.1-CPVA-V-902-01-0006
baigtas įgyvendinti. Likusi produkto vertinimo kriterijumu nustatyta reikšmė  bus pasiekta 2023 m. įgyvendinus projektą "Autobusų stoties su turizmo informacijos centru įrengimas Visagino savivaldybėje".
</t>
  </si>
  <si>
    <t xml:space="preserve"> 
Produkto vertinimo kriterijus pasiektas, nes projektas "Apleistų / avarinių pastatų nugriovimas ir teritorijos valymas, regeneruojant buvusį karinį miestelį"  Nr. 07.1.1-CPVA-V-902-01-0006 baigtas įgyvendinti. Galutinis mokėjimo prašymas dar nepatvirtintas.
</t>
  </si>
  <si>
    <t xml:space="preserve">Produkto vertinimo kriterijumi pasiekti nustatyta reikšmė  nefinansuojama Utenos integruotos teritorijų vystymo programos lėšomis. UAB " Visagino energija" pateikė paraišką konkursui bei gavo finansavimą. 2020 m. lapkričio 24 d. buvo pasirašyta iš Europos Sąjungos struktūrinių fondų lėšų bendrai finansuojamo projekto Nr. 04.1.1-LVPA-K-110-03-0003 „Kogeneracinės elektrinės Visagino miesto CŠT sistemoje statyba“ finansavimo-administravimo sutartis. Projektas įgyvendinamas. </t>
  </si>
  <si>
    <t>Produkto vertinimo kriterijumi pasiekti nustatyta reikšmė  nefinansuojama Utenos integruotos teritorijų vystymo programos lėšomis. Daugiabučių namų modernizavimo programa finansuojama Ignalinos programos ir valstybės biudžeto lėšomis.</t>
  </si>
  <si>
    <t xml:space="preserve">Produkto vertinimo kriterijumi numatyta pasiekti reikšmė bus įvertinta 2023 m. </t>
  </si>
  <si>
    <t xml:space="preserve">11497
</t>
  </si>
  <si>
    <t xml:space="preserve">Produkto vertinimo kriterijumi pasiekti nustatyta reikšmė  nefinansuojama Utenos integruotos teritorijų vystymo programos lėšomis. 2016-2018 m. UAB "Visagino energija" savo lėšomis įgyvendino projektą "Šilumos tinklų modernizavimas Visagino mieste". 2019-2021 m. UAB „Visagino energija" įgyvendina investicinį projektą Nr. 04.3.2-LVPA-K-102-02-0009 „Šilumos tinklų modernizavimas Visagino mieste 2019-2020 m."  pagal 2014-2020 metų Europos Sąjungos fondų investicijų veiksmų programos 4 prioriteto „Energijos efektyvumo ir atsinaujinančių išteklių energijos gamybos ir naudojimo skatinimas" 04.3.2-LVPA-K-102 priemonę „Šilumos tiekimo tinklų modernizavimas ir plėtra". </t>
  </si>
  <si>
    <t>Produkto vertinimo kriterijumi pasiekti nustatyta reikšmė  nefinansuojama Utenos integruotos teritorijų vystymo programos lėšomis. 2020 m. buvo rengiama, projekto "Visagino gatvių apšvietimo sistema" įgyvendinamo viešojo ir privataus sektoriaus partnerystės būdu, paruošiamoji dokumentacija.</t>
  </si>
  <si>
    <t>Produkto vertinimo kriterijusmi numatyta reikšmė pasiekta, nes projektas „Vietinės reikšmės kelio Visagino–Parko–Sedulinos al. kvartale rekonstravimas ir kompleksinis aplinkos sutvarkymas“  Nr. 06.2.1-TID-R-511-91-0004 baigtas įgyvendinti. Galutinis mokėjimo prašymas dar neapmokėtas.</t>
  </si>
  <si>
    <t>Produkto vertinimo kriterijusmi numatyta reikšmė pasiekta, nes projekto „Visagino g. atkarpos inžinerinių paviršinių nuotekų surinkimo ir šalinimo tinklų sutvarkymas“ Nr. 05.1.1-APVA-R-007-91-0002 baigtas įgyvendinti</t>
  </si>
  <si>
    <t>Produkto vertinimo kriterijusmi numatyta reikšmė pasiekta, nes projektas „Geriamojo vandens tiekimo tinklų rekonstrukcija Visagino savivaldybėje" Nr. 05.3.2.-APVA-R-014-91-0005 baigtas įgyvendinti.</t>
  </si>
  <si>
    <t xml:space="preserve">
Produkto vertinimo kriterijusmi numatyta reikšmė pasiekta, nes projektas "Visagino darnaus judumo plano parengimas" Nr. 04.5.1-TID-V-513-01-0007 baigtas įgyvendinti.
</t>
  </si>
  <si>
    <t>Produkto vertinimo kriterijusmi numatyta reikšmė pasiekta iš dalies, nes projektas „Darnaus judumo infrastruktūros įrengimas Visagino mieste“ Nr. 04.5.1-TID-R-514-91-0001 įgyvendinamas, o projektas „Vietinės reikšmės kelio Visagino–Parko–Sedulinos al. kvartale rekonstravimas ir kompleksinis aplinkos sutvarkymas“  Nr. 06.2.1-TID-R-511-91-0004 baigtas įgyvendinti, tačiau galutinis mokėjimo prašymas dar neapmokėtas.</t>
  </si>
  <si>
    <t xml:space="preserve">Priemonė: Apleistų / avarinių pastatų nugriovimas ir teritorijos valymas regeneruojant buvusį karinį miestelį Visagine </t>
  </si>
  <si>
    <t>Produkto vertinimo kriterijus: Sukurtos arba atnaujintos atviros erdvės miesto vietovėje – m2</t>
  </si>
  <si>
    <t>Produkto vertinimo kriterijus: Pastatyti arba atnaujinti viešieji arba komerciniai pastatai miesto vietovėje – m2</t>
  </si>
  <si>
    <t>Produkto vertinimo kriterijus: Investicijas gavusių viešųjų teritorijų plotas –  ha</t>
  </si>
  <si>
    <t>2.1.1v</t>
  </si>
  <si>
    <t>Veiksmas: Apleistų/avarinių pastatų nugriovimas ir teritorijos valymas, regeneruojant buvusį karinį miestelį Visagine</t>
  </si>
  <si>
    <t>07.1.1-CPVA-V-902-01-0006</t>
  </si>
  <si>
    <t>2.1.2v</t>
  </si>
  <si>
    <t xml:space="preserve"> 2.1-P-13</t>
  </si>
  <si>
    <t>Produkto vertinimo kriterijus: Parengtų darnaus judumo planų skaičius</t>
  </si>
  <si>
    <t>Nr. 04.5.1-TID-V-513-01-0007</t>
  </si>
  <si>
    <t>2.1.3 v</t>
  </si>
  <si>
    <t xml:space="preserve"> 2.1-P-10</t>
  </si>
  <si>
    <t>Produkto vertinimo kriterijus: Bendras rekonstruotų arba atnaujintų kelių ilgis (km)</t>
  </si>
  <si>
    <t>Nr. 06.2.1-TID-R-511-91-0004</t>
  </si>
  <si>
    <t>2.1.4v</t>
  </si>
  <si>
    <t xml:space="preserve"> 2.1-P-14</t>
  </si>
  <si>
    <t>Nr. 04.5.1-TID-R-514-91-0001</t>
  </si>
  <si>
    <t>2.1.5v</t>
  </si>
  <si>
    <t xml:space="preserve"> 2.1-P-11</t>
  </si>
  <si>
    <t>Produkto vertinimo kriterijus: Lietaus nuotėkio plotas, iš kurio surenkamam paviršiniam (lietaus) vandeniui tvarkyti, įrengta ir (ar) rekonstruota infrastruktūra ( ha)</t>
  </si>
  <si>
    <t>Nr. 05.1.1-APVA-R-007-91-0002</t>
  </si>
  <si>
    <t>2.1.6v</t>
  </si>
  <si>
    <t xml:space="preserve"> 2.1-P-12</t>
  </si>
  <si>
    <t>Produkto vertinimo kriterijus: Rekonstruotų vandens tiekimo ir nuotekų surinkimo tinklų ilgis (km)</t>
  </si>
  <si>
    <t>Nr. 05.3.2.-APVA-R-014-91-0005</t>
  </si>
  <si>
    <t>2.1.7v</t>
  </si>
  <si>
    <t xml:space="preserve">2.1-P-2 </t>
  </si>
  <si>
    <t>Produkto vertinimo kriterijus:Pastatyti arba atnaujinti viešieji arba komerciniai pastatai miesto vietovėje (m2)</t>
  </si>
  <si>
    <t>07.1.1-CPVA-V-906-01-0009</t>
  </si>
  <si>
    <t>2.1.8v</t>
  </si>
  <si>
    <t xml:space="preserve">2.1-P-1 </t>
  </si>
  <si>
    <t>Produkto vertinimo kriterijus: Sukurtos arba atnaujintos atviros erdvės miesto vietovėje (m2)</t>
  </si>
  <si>
    <t>Nr. 07.1.1-CPVA-V-906-01-0010</t>
  </si>
  <si>
    <t>2.1.9v</t>
  </si>
  <si>
    <t>Nr. 07.1.1-CPVA-V-906-01-0007</t>
  </si>
  <si>
    <t>2.1.10 v</t>
  </si>
  <si>
    <t>Nr. 07.1.1-CPVA-V-906-01-0008</t>
  </si>
  <si>
    <t xml:space="preserve">Produkto vertinimo kriterijumi numatyta reikšmė pasiekta, nes projektas „Bendrabučio tipo pastato, esančio Visagine, Kosmoso g. 28, patalpų pritaikymas socialinio būsto įrengimui“ Nr. 08.1.2-CPVA-R-408-91-0003 baigtas įgyvendinti.
</t>
  </si>
  <si>
    <t xml:space="preserve">Produkto vertinimo kriterijumi numatyta reikšmė pasiekta, nes projektas "Buvusios Sedulinos mokyklos pastato pritaikymas Visagino kultūros centro ir bendruomenės reikmėms, įrengiant Kultūros, turizmo ir kūrybinio verslo miestą po vienu stogu" baigtas Nr. 07.1.1-CPVA-R-305-91-0004 įgyvendinti. 
</t>
  </si>
  <si>
    <t xml:space="preserve">Produkto vertinimo kriterijumi pasiekti nustatyta reikšmė  nefinansuojama Utenos integruotos teritorijų vystymo programos lėšomis. Lėšos šiai priemonei įgyvendinti skiriamos iš Visagino savivaldybės biudžeto. </t>
  </si>
  <si>
    <t xml:space="preserve">Produkto vertinimo kriterijumi pasiekti nustatyta reikšmė  nefinansuojama Utenos integruotos teritorijų vystymo programos lėšomis. Lėšos šiai priemonei įgyvendinti skiriamos iš Visagino savivaldybės, Europos Sąjungos ir valstybės biudžeto. </t>
  </si>
  <si>
    <t>Produkto vertinimo kriterijusmi numatyta reikšmė pasiekta, nes projektas „Apleisto (nenaudojamo) buvusio visuomeninio pastato konversija ir pritaikymas Savarankiško gyvenimo namų Visagine įkūrimui" Nr. 08.1.1-CPVA-R-407-91-0003 baigtas įgyvendinti.</t>
  </si>
  <si>
    <t xml:space="preserve">Priemonės įgyvendinimas nefinansuojamas Utenos integruotų teritorijų vystymo programos lėšomis. Skiriant finansavimą iš Visagino savivaldybės biudžeto 2020 m. apmokytas 81 asmuo. </t>
  </si>
  <si>
    <t>Priemonės įgyvendinimas nefinansuojamas Utenos integruotų teritorijų vystymo programos lėšomis. Skiriant finansavimą iš Visagino savivaldybės biudžeto 2020 m. NVO ir vietos veiklos grupė įgyvendino apie 30 projektų.</t>
  </si>
  <si>
    <t>2.2.1.4</t>
  </si>
  <si>
    <t>2.2.1.5</t>
  </si>
  <si>
    <t>2.2.2.1</t>
  </si>
  <si>
    <t>Priemonės įgyvendinimas nefinansuojamas Utenos integruotų teritorijų vystymo programos lėšomis. Skiriant finansavimą iš Visagino savivaldybės, Europos Sąjungos ir valstybės biudžeto 2020 m. NVO ir vietos veiklos grupė įgyvendino apie 30 projektų.</t>
  </si>
  <si>
    <t>2.2.2.2</t>
  </si>
  <si>
    <t>2.2.1v</t>
  </si>
  <si>
    <t xml:space="preserve">2.2-P-2 </t>
  </si>
  <si>
    <t>Nr. 07.1.1-CPVA-R-305-91-0004</t>
  </si>
  <si>
    <t>2.2.2v</t>
  </si>
  <si>
    <t xml:space="preserve">2.2-P-1 </t>
  </si>
  <si>
    <t>Produkto vertinimo kriterijus:Naujai įrengti ar įsigyti socialiniai būstai, vnt.</t>
  </si>
  <si>
    <t>Nr. 08.1.2-CPVA-R-408-91-0003</t>
  </si>
  <si>
    <t>2.2.3 v</t>
  </si>
  <si>
    <t xml:space="preserve"> 2.2-P-5</t>
  </si>
  <si>
    <t>Nr. 08.1.1-CPVA-R-407-91-0003</t>
  </si>
  <si>
    <t>Santykinai didelė aplinkos tarša ir neefektyvus šilumos ūkis (įskaitant energetiškai neefektyvius pastatus) lemia, kad Visagino savivaldybė pasižymi santykinai didele CO2 emisija. Šis veiksnys vertinamu laikotarpiu menkai keitėsi. Tai įtakojo, kad gal lėtai vyksta pastatų energetinio efektyvumo atnaujinimas bei, nors ir buvo galimybė, tačiau nebuvo įsigytos nekenksmingos aplinkai viešojo transporto priemonės, pasinaudojant ES parama.</t>
  </si>
  <si>
    <t>Produkto vertinimo kriterijus: Sukurtos arba atnaujintos 
atviros erdvės miestų vietovėse – m2</t>
  </si>
  <si>
    <t>Produkto vertinimo kriterijus: Pastatyti arba atnaujinti viešieji arba komerciniai pastatai miestų vietovėse –   m2</t>
  </si>
  <si>
    <t>Produkto vertinimo kriterijus: Modernizuoti kultūros infrastruktūros objektai – vnt.</t>
  </si>
  <si>
    <t>Produkto vertinimo kriterijus: Bendras rekonstruotų arba atnaujintų kelių ilgis –km</t>
  </si>
  <si>
    <t>Produkto vertinimo kriterijus: Bendras naujai nutiestų kelių ilgis – km</t>
  </si>
  <si>
    <t>Produkto vertinimo kriterijus: „Vietos vienetų investicijos tvarkomoje teritorijoje ir (ar) su projektu susijusioje teritorijoje“ (rodiklio kodas R. N. 921) – Eur</t>
  </si>
  <si>
    <t>Produkto vertinimo kriterijus: „Naujos darbo vietos tvarkomoje teritorijoje ir (ar) su projektu susijusioje teritorijoje“ (rodiklio kodas R. N. 922) –  darbo vietų</t>
  </si>
  <si>
    <t>Produkto vertinimo kriterijus: „Sukurtos arba atnaujintos atviros erdvės miestų vietovėse“ (rodiklio kodas P.B. 238) –  kv. m</t>
  </si>
  <si>
    <t>Veiksmas: Anykščių miesto viešųjų erdvių sistemos pertvarkymas (I etapas) (apleistos teritorijos ir pastatų Tilto g. konversija, sukuriant vietinių produktų prekyvietę, socialinio ir bendruomeninio verslo ir paslaugų klasterio infrastruktūrą, autobusų stoties prieigų viešųjų erdvių sutvarkymas ir turizmo informacijos centro reikmėms naudojamo buvusio prekybos paviljono pritaikymas vietos bendruomenės ir lankytojų aptarnavimui)</t>
  </si>
  <si>
    <t>Veiksmas: Anykščių miesto viešųjų erdvių sistemos pertvarkymas (II etapas) (miesto apžvalgos aikštelės ir pėsčiųjų ir dviračių tako Šventosios upės dešiniajame krante, sujungiant su upės kairiojo kranto viešąja infrastruktūra, įrengimas)</t>
  </si>
  <si>
    <t>Produkto vertinimo kriterijus: Sutvarkyti, įrengti ir pritaikyti lankymui gamtos ir kultūros paveldo objektai ir teritorijos –  vnt.</t>
  </si>
  <si>
    <t xml:space="preserve">Produkto vertinimo kriterijus: Gyventojai, kuriems teikiamos vandens tiekimo paslaugos naujai pastatytais geriamojo vandens tiekimo tikslais (skaičius) </t>
  </si>
  <si>
    <t xml:space="preserve">Produkto vertinimo kriterijus: Gyventojai, kuriems teikiamos paslaugos naujai pastatytais nuotekų surinkimo tinklais (GE)  </t>
  </si>
  <si>
    <t xml:space="preserve">Produkto vertinimo kriterijus: Gyventojai, kuriems teikiamos nuotekų valymo paslaugos naujai pastatytais ir (arba) rekonstruotais nuotekų valymo įrenginiais </t>
  </si>
  <si>
    <t>Produkto vertinimo kriterijus: Bendras naujai nutiestų kelių ilgis –  km</t>
  </si>
  <si>
    <t>Produkto vertinimo kriterijus: Rekonstruotų dviračių ir / ar pėsčiųjų takų ir / ar trasų ilgis –  km</t>
  </si>
  <si>
    <t>Produkto vertinimo kriterijus: Pagal veiksmų programą ERPF lėšomis atnaujintos ikimokyklinio ir priešmokyklinio ugdymo mokyklos – vnt.</t>
  </si>
  <si>
    <t>Produkto vertinimo kriterijus: Pagal veiksmų programą ERPF lėšomis atnaujintos bendrojo ugdymo mokyklos –  vnt.</t>
  </si>
  <si>
    <t>Produkto vertinimo kriterijus: Pagal veiksmų programą ERPF lėšomis atnaujintos neformaliojo ugdymo įstaigos –  vnt.</t>
  </si>
  <si>
    <t>Produkto vertinimo kriterijus: Lietaus nuotėkio plotas, iš kurio surenkamam paviršiniam (lietaus) vandeniui tvarkyti, įrengta ir (ar) rekonstruota infrastruktūra –  ha</t>
  </si>
  <si>
    <t>Produkto vertinimo kriterijus: Sutvarkyti, įrengti ir pritaikyti lankymui gamtos ir kultūros paveldo objektai ir teritorijos – vnt.</t>
  </si>
  <si>
    <t>Priemonė: Darnaus judumo infrastruktūros įrengimas Visagino mieste; Visagino miesto darnaus judumo plano parengimas; vietinės reikšmės kelio Visagino g. – Parko g. – Sedulinos al. kvartale rekonstravimas</t>
  </si>
  <si>
    <t>Produkto vertinimo kriterijus: Bendras rekonstruotų arba atnaujintų kelių ilgis –
km</t>
  </si>
  <si>
    <t>Produkto vertinimo kriterijus: Įdiegtos saugų eismų gerinančios ir aplinkosaugos priemonės –
vnt.</t>
  </si>
  <si>
    <t>Produkto vertinimo kriterijus: Parengtas darnaus judumo planas – 
vnt.</t>
  </si>
  <si>
    <t>Produkto vertinimo kriterijus: Įgyvendintos darnaus judumo priemonės – 
vnt.</t>
  </si>
  <si>
    <t>Priemonė: Inžinerinių paviršinių nuotekų surinkimo ir šalinimo tinklų rekonstravimas Visagino g. ruože nuo Parko g. iki Vilties g.</t>
  </si>
  <si>
    <t>Produkto vertinimo kriterijus: Lietaus nuotėkio plotas, iš kurio surenkamam paviršiniam (lietaus) vandeniui tvarkyti įrengta ir (ar) rekonstruota infrastruktūra – ha</t>
  </si>
  <si>
    <t>Priemonė: Vandens tiekimo ir nuotekų tinklų rekonstravimas Visagine</t>
  </si>
  <si>
    <t>Produkto vertinimo kriterijus: Rekonstruotų vandens tiekimo ir nuotekų surinkimo tinklų ilgis – km</t>
  </si>
  <si>
    <t>Priemonė: Kompleksinė Visagino miesto viešųjų erdvių regeneracija ir sujungimas (I etapas): Sedulinos alėjos atkarpos nuo Parko g. iki Visagino g. rekonstrukcija, autobusų stoties su turizmo informacijos centru įrengimas, jungties su geležinkelio stotimi įrengimas (kartu su etnoparku) ir reikalingos įrangos įsigijimas, sudarant sąlygas nenaudojamose ar nepakankamai išnaudojamose patalpose įsikurti robotikos ir automatikos edukacinėms erdvėms, atviroms techninės kūrybos dirbtuvėms (FabLab) ir bendradarbysčių erdvėms (dirbantiems nuotolinį darbą, „laisvųjų profesijų“ atstovams, studentams, moksleiviams, kitiems Visagino gyventojams, NVO ir verslo atstovams)</t>
  </si>
  <si>
    <t>Produkto vertinimo kriterijus: Pastatyti arba atnaujinti viešieji arba komerciniai pastatai miestų vietovėse –  m2</t>
  </si>
  <si>
    <t>Produkto vertinimo kriterijus: Sukurtos arba atnaujintos atviros erdvės miestų vietovėse –m2</t>
  </si>
  <si>
    <t>Modernizuoti kultūros infrastruktūros objektai –  vnt.</t>
  </si>
  <si>
    <t>Naujai įrengti ar įsigyti socialiniai būstai – vnt.</t>
  </si>
  <si>
    <t>Investicijas gavę socialinių paslaugų infrastruktūros objektai –  vnt.</t>
  </si>
  <si>
    <t>Apmokyta valstybinės kalbos –  asmenų per metus</t>
  </si>
  <si>
    <t>Projektų, kuriuos visiškai arba iš dalies įgyvendino socialiniai partneriai ar NVO, skaičius –  vnt.</t>
  </si>
  <si>
    <t xml:space="preserve">Projektų, kuriuos visiškai arba iš dalies įgyvendino socialiniai partneriai ar NVO, skaičius </t>
  </si>
  <si>
    <t xml:space="preserve">Priemonė įgyvendinta, nes 2.2.1v baigtas  įgyvendinti. 
</t>
  </si>
  <si>
    <t xml:space="preserve">Priemonė įgyvendinta, nes 2.2.2v baigtas  įgyvendinti. 
</t>
  </si>
  <si>
    <t xml:space="preserve">Priemonė įgyvendinta, nes 2.2.3v baigtas  įgyvendinti. 
</t>
  </si>
  <si>
    <t xml:space="preserve">2.1-P-1 
</t>
  </si>
  <si>
    <t>Produkto vertinimo kriterijus: Investicijas gavusių viešųjų teritorijų plotas – ha</t>
  </si>
  <si>
    <t>Produkto vertinimo kriterijus: Pastatyti arba atnaujinti viešieji arba komerciniai pastatai miesto vietovėje –  m2</t>
  </si>
  <si>
    <t xml:space="preserve">Produkto vertinimo kriterijus:
Sukurtos arba atnaujintos atviros erdvės miesto vietovėje – m2
</t>
  </si>
  <si>
    <t>Priemonė įgyvendinta.
2.1.6v</t>
  </si>
  <si>
    <t>Priemonė įgyvendinta.
2.1.5v</t>
  </si>
  <si>
    <t xml:space="preserve">Priemonė baigta įgyvendinti. 2.1.1v baigtas įgyvendinti. Rodikliai pasiekti.
</t>
  </si>
  <si>
    <t xml:space="preserve">88445
</t>
  </si>
  <si>
    <t xml:space="preserve">Nurodyta pasiekta rodiklio reikšmė įgyvendinus 1.3.17v veiksmą </t>
  </si>
  <si>
    <t xml:space="preserve">Nurodyta pasiekta rodiklio reikšmė įgyvendinus 1.3.13v veiksmą                                        </t>
  </si>
  <si>
    <t xml:space="preserve">Nurodyta pasiekta rodiklio reikšmė įgyvendinus 1.3.19v veiksmą </t>
  </si>
  <si>
    <t>1.2.6v dar nebaigtas, tačiau rodikliai jau pasiekti</t>
  </si>
  <si>
    <t>1.2.1v dar nebaigtas, tačiau rodikliai jau pasiekti</t>
  </si>
  <si>
    <t xml:space="preserve">Nurodyta pasiekta rodiklio reikšmė įgyvendinus 1.1.5v veiksmą </t>
  </si>
  <si>
    <t>1.1.4v dar įgyvendinamas, nurodytas jau pasiektas rodiklis</t>
  </si>
  <si>
    <t>1.1.8v</t>
  </si>
  <si>
    <t>Veiksmas: Prekybos ir paslaugų pasažo įrengimas D. Bukonto g. Zarasų mieste</t>
  </si>
  <si>
    <t>07.1.1-CPVA-R-905-91-0008</t>
  </si>
  <si>
    <t>Nurodyta pasiekta rodiklio reikšmė įgyvendinus 1.1.11v veiksmą</t>
  </si>
  <si>
    <t xml:space="preserve">2.1.2v baigtas įgyvendinti. Rodiklis pasiektas.   </t>
  </si>
  <si>
    <t xml:space="preserve">
Priemonė įgyvendinama.
2.1.3v baigtas įgyvendinti, rodikliai pasiekti. GMP dar neapmokėtas.
</t>
  </si>
  <si>
    <r>
      <t xml:space="preserve">Nurodyta pasiekta rodiklio reikšmė įgyvendinus 1.3.5v, 1.3.9v, 1.3.1v veiksmą ir </t>
    </r>
    <r>
      <rPr>
        <i/>
        <sz val="9"/>
        <rFont val="Times New Roman"/>
        <family val="1"/>
      </rPr>
      <t>įgyvendinant 1.3.14v</t>
    </r>
  </si>
  <si>
    <t xml:space="preserve">
Projektas Baigtas įgyvendinti, galutinė projekto ataskaita patvirtinta 2019-06-03. Planuoti produkto vertinimo kriterijai (1.3-P-2 ir 1.3-P-10), prisidedantys prie 1.3. uždavinio įgyvendinimo pagal 1.3.1.1. priemonę, pasiekti planuota apimtimi.
</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</si>
  <si>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</si>
  <si>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xml:space="preserve"> Įgyvendinamas </t>
  </si>
  <si>
    <t>Veiksmas: Molėtų miesto centrinės dalies kompleksinis sutvarkymas (II etapas)</t>
  </si>
  <si>
    <t xml:space="preserve">Veiksmas: Verslui svarbios inžinerinės infrastruktūros sukūrimas Molėtų miesto apleistose teritorijose Melioratorių g. 20 ir 18C </t>
  </si>
  <si>
    <t>Veiksmas: Molėtų miesto centrinės dalies kompleksinis sutvarkymas (I etapas)</t>
  </si>
  <si>
    <t xml:space="preserve">Veiksmas: Dviračių ir pėsčiųjų takų tinklo palei Ąžuolų g. iki mokyklų komplekso plėtra didinant atskirų Molėtų miesto teritorijų tarpusavio integraciją </t>
  </si>
  <si>
    <t>Veiksmas: Molėtų miesto Pastovio g., Siesarties g. ir S. Nėries g. rekonstrukcija</t>
  </si>
  <si>
    <t xml:space="preserve">Veiksmas: Viešosios aktyvaus laisvalaikio infrastruktūros plėtra Molėtų mieste, II etapas </t>
  </si>
  <si>
    <t xml:space="preserve">Veiksmas: Molėtų miesto J. Janonio g. gyvenamojo kvartalo viešosios infrastruktūros sutvarkymas </t>
  </si>
  <si>
    <t>Veiksmas: Aušros g. dalies nuo Gedimino ir Tauragnų g. sankryžos iki Žaliosios g. Utenoje rekonstrukcija (planuojamas rekonstruotos gatvės ilgis apie 775 m.)</t>
  </si>
  <si>
    <t>Veiksmas: eiksmas: dviračių ir pėsčiųjų takų infrastruktūros Utenos mieste plėtra, siekiant pagerinti Pramonės rajono pasiekiamumą (Vaižganto g. Utenoje nuo Aušros g. ir Aukštakalnio g. sankryžos iki Vaižganto g. ir Užpalių g. sankryžos pėsčiųjų tako rekonstravimas į pėsčiųjų ir dviračių taką)</t>
  </si>
  <si>
    <t>Veiksmas: eiksmas: Utenos vaikų lopšelio darželio „Šaltinėlis“ vidaus patalpų modernizavimas</t>
  </si>
  <si>
    <t>Veiksmas: naujų kultūros paslaugų visuomenės kultūriniams poreikiams tenkinti sukūrimas Utenos meno mokykloje (buvusios Arklių pašto stoties komplekso pastatų sutvarkymas, Trakto istorijos edukacinės klasės įrengimas ir pritaikymas kompleksinėms kultūrinėms veikloms vykdyti)</t>
  </si>
  <si>
    <t xml:space="preserve">Veiksmas: Lietuvos etnokosmologijos muziejaus paslaugų plėtros baigiamasis etapas </t>
  </si>
  <si>
    <t>Veiksmas: Utenos A. ir M. Miškinių viešosios bibliotekos modernizavimas (bibliotekos erdvių atnaujinimas, įsigyjant naujų baldų ir jais pakeičiant susidėvėjusius ir nebeatitinkančius vartotojų poreikių)</t>
  </si>
  <si>
    <t>Veiksmas: Visagino miesto darnaus judumo plano parengimas</t>
  </si>
  <si>
    <t xml:space="preserve">Veiksmas: Vietinės reikšmės kelio Visagino-Parko-Sedulinos al. kvartale rekonstravimas </t>
  </si>
  <si>
    <t xml:space="preserve">Veiksmas: Darnaus judumo infrastruktūros įrengimas Visagino mieste </t>
  </si>
  <si>
    <t xml:space="preserve">Veiksmas: Inžinerinių paviršinių nuotekų surinkimo ir šalinimo tinklų rekonstravimas Visagino g. atkarpoje nuo Parko iki Vilties g. </t>
  </si>
  <si>
    <t>Veiksmas: Vandens tiekimo ir nuotekų tinklų rekonstravimas Visagine</t>
  </si>
  <si>
    <t>Veiksmas: Autobusų stoties su turizmo informacijos centru įrengimas Visagino savivaldybėje</t>
  </si>
  <si>
    <t>Veiksmas: Jungties nuo geležinkelio stoties iki Visagino miesto centro kartu su etnokultūrų parku įrengima</t>
  </si>
  <si>
    <t>Veiksmas: Sedulinos alėjos atkarpos nuo Parko g. iki Visagino g. rekonstrukcija</t>
  </si>
  <si>
    <t>Veiksmas: Visagino inovacijų klasterio įkūrimas</t>
  </si>
  <si>
    <t>Veiksmas: Buvusios Sedulinos mokyklos pastato pritaikymas Visagino kultūros centro ir bendruomenės reikmėms, įrengiant Kultūros, turizmo ir kūrybinio verslo miestą po vienu stogu (Visagino kultūros centro (Vilties g. 5) vidaus modernizavimas ir pritaikymas bendruomenės reikmėms)</t>
  </si>
  <si>
    <t>Veiksmas: Bendrabučio tipo pastato, esančio Kosmoso g. 28 Visagine, patalpų pritaikymas socialinio būsto įrengimui</t>
  </si>
  <si>
    <t xml:space="preserve">Veiksmas: Apleisto (nenaudojamo) buvusio visuomeninio pastato konversija ir pritaikymas Savarankiško gyvenimo namų Visagine įkūrimui </t>
  </si>
  <si>
    <t>Veiksmas: Dauniškio daugiabučių namų kvartalo teritorijos sutvarkymas (kiemų sutvarkymas, įrengiant arba atnaujinant viešąją infrastruktūrą)</t>
  </si>
  <si>
    <t xml:space="preserve"> Veiksmas: paviršinių nuotekų tinklų ir jiems priklausančios infrastruktūros rekonstrukcija ir plėtra Utenos mieste +B146:B148</t>
  </si>
  <si>
    <r>
      <t>Iš viso</t>
    </r>
    <r>
      <rPr>
        <b/>
        <sz val="9"/>
        <color rgb="FFFF0000"/>
        <rFont val="Times New Roman"/>
        <family val="1"/>
      </rPr>
      <t>:</t>
    </r>
    <r>
      <rPr>
        <b/>
        <sz val="9"/>
        <rFont val="Times New Roman"/>
        <family val="1"/>
      </rPr>
      <t xml:space="preserve"> </t>
    </r>
  </si>
  <si>
    <r>
      <rPr>
        <b/>
        <sz val="9"/>
        <rFont val="Times New Roman"/>
        <family val="1"/>
      </rPr>
      <t>Produkto vertinimo kriterijus:</t>
    </r>
    <r>
      <rPr>
        <sz val="9"/>
        <rFont val="Times New Roman"/>
        <family val="1"/>
      </rPr>
      <t xml:space="preserve"> Sukurtos arba atnaujintos atviros erdvės miestų vietovėse, m2</t>
    </r>
  </si>
  <si>
    <t>Lietuvos statistikos departamento Oficialiosios statistikos portalo 2019 m. duomenys apie dirbančiųjų skaičių pagal veiklos vykdymo vietą (asmenys) ir pridėtinę vertę gamybos sąnaudomis pagal veiklos vykdymo vietą (tūkst. Eur, administracinė ir aptarnavimo veikla). Naujesnių duomenų nėra pateikiama</t>
  </si>
  <si>
    <r>
      <rPr>
        <b/>
        <sz val="9"/>
        <rFont val="Times New Roman"/>
        <family val="1"/>
      </rPr>
      <t>Produkto vertinimo kriterijus:</t>
    </r>
    <r>
      <rPr>
        <sz val="9"/>
        <rFont val="Times New Roman"/>
        <family val="1"/>
      </rPr>
      <t xml:space="preserve"> Bendras rekonstruotų arba atnaujintų kelių ilgis, km</t>
    </r>
  </si>
  <si>
    <r>
      <rPr>
        <b/>
        <sz val="9"/>
        <rFont val="Times New Roman"/>
        <family val="1"/>
      </rPr>
      <t>Produkto vertinimo kriterijus:</t>
    </r>
    <r>
      <rPr>
        <sz val="9"/>
        <rFont val="Times New Roman"/>
        <family val="1"/>
      </rPr>
      <t xml:space="preserve"> Bendras naujai nutiestų kelių ilgis, km</t>
    </r>
  </si>
  <si>
    <r>
      <rPr>
        <b/>
        <sz val="9"/>
        <rFont val="Times New Roman"/>
        <family val="1"/>
      </rPr>
      <t xml:space="preserve">Produkto vertinimo kriterijus: </t>
    </r>
    <r>
      <rPr>
        <sz val="9"/>
        <rFont val="Times New Roman"/>
        <family val="1"/>
      </rPr>
      <t>Pagal veiksmų programą ERPF lėšomis atnaujintos bendrojo ugdymo mokyklos</t>
    </r>
  </si>
  <si>
    <r>
      <t xml:space="preserve">Lietuvos statistikos departamento Oficialiosios statistikos portalo </t>
    </r>
    <r>
      <rPr>
        <sz val="9"/>
        <rFont val="Times New Roman"/>
        <family val="1"/>
      </rPr>
      <t xml:space="preserve">2020 </t>
    </r>
    <r>
      <rPr>
        <sz val="9"/>
        <color indexed="8"/>
        <rFont val="Times New Roman"/>
        <family val="1"/>
      </rPr>
      <t xml:space="preserve">m. duomenys apie darbuotojų skaičių veikiančiose įmonėse metų pradžioje (vnt.)  </t>
    </r>
    <r>
      <rPr>
        <i/>
        <sz val="9"/>
        <color rgb="FF000000"/>
        <rFont val="Times New Roman"/>
        <family val="1"/>
      </rPr>
      <t>Pastaba. Rodiklio siekiama reikšmė ITVP programoje nurodyta skirtinga Programos efekto lentelėje ir Programos efekto ir rezultatų pasiekimo grafiko lentelėje. Naudota siekiama Programos efekto lentelėje nurodyta reikšmė</t>
    </r>
  </si>
  <si>
    <t xml:space="preserve">
Projektas baigtas įgyvendinti, galutinė projekto ataskaita patvirtinta 2020-06-30. Planuotas produkto vertinimo kriterijus (1.1-P-1), prisidedantis prie bendro Utenos regionui priskirto 1.1. uždavinio ir  1.1.1.1. priemonės produkto vertinimo kriterijaus, pasiektas visa apimtimi.</t>
  </si>
  <si>
    <t xml:space="preserve">
Projektas baigtas įgyvendinti, galutinė projekto ataskaita patvirtinta 2019-04-09. Planuotas produkto vertinimo kriterijus (1.1-P-1), prisidedantis prie bendro Utenos regionui priskirto 1.1. uždavinio  ir 1.1.1.1. priemonės produkto vertinimo kriterijaus, pasiektas be esminių pasikeitimų.
</t>
  </si>
  <si>
    <t xml:space="preserve"> 
Projektas baigtas įgyvendinti. 
</t>
  </si>
  <si>
    <t>Projektas baigtas įgyvendinti.</t>
  </si>
  <si>
    <t>Projektas baigtas įgyvendinti, tačiau galutinis mokėjimo prašymas dar neapmokėtas.</t>
  </si>
  <si>
    <t>Ir toliau išlieka aukštos kvalifikacijos, tačiau rinkos poreikių neatitinkanti, darbo jėgos pasiūla.</t>
  </si>
  <si>
    <t>Lyginant su kitomis savivaldybėmis, Visagine būstų kainos išliko nedidelės, todėl į Visaginą dėl pigaus nekilnojamojo turto atvyksta socialinės rizikos asmenys. Visagine  socialinės rizikos šeimų skaičius vietoj planuojamo pasiekti 76 šiuo metu yra 97</t>
  </si>
  <si>
    <t xml:space="preserve"> Įgyvendinamas</t>
  </si>
  <si>
    <t>Situacija Utenos regione išlieka tokia pati nuo programos įgyvendinimo pradžios  ir 2020 m. III ketvirčio duomenimis, vidutinis darbo užmokestis (NETO) Utenos regione -766,42 Eur yra mažesnis už šalies vidutinis darbo užmokestį (NETO) 927,9 Eur. Anykščių raj. savivaldybėje buvo 751,4 Eur (45 vieta Lietuvoje), Molėtų raj.savivaldybėje - 742,3 Eur ( 47 vieta Lietuvoje), Ignalinos rajono savivaldybėje - 732,3 Eur (52 vieta Lietuvoje), Utenos rajono savivaldybėje  - 821,7 Eur (19 vieta Lietuvoje), Visagino miesto savivaldybėje - 879,5 Eur (7 vieta Lietuvoje) ir Zarasų rajono savivaldybėje - 671,3 Eur (60 vieta Lietuvoje).  Vidutinis darbo užmokestis Visagino savivaldybėje ir toliau išlieka aukščiausias regione.</t>
  </si>
  <si>
    <t>Regiono centro – Utenos, Ignalinos ir Visagino miestų centrinių dalių viešoji infrastruktūra iš esmės sutvarkyta panaudojant 2007–2013 m. laikotarpio Europos Sąjungos finansinę paramą, Anykščių, Molėtų ir Zarasų miestų infrastruktūra dar tebetvarkoma naudojant 2014-2020 m. laikotarpio Europos Sąjungos finansinę paramą, regiono savivaldybės išsiskiria švaria gamtine aplinka, maža tarša ir turtingais rekreaciniais ištekliais. Regionas garsėja kaip viena iš ežeringiausių ir miškingiausių Lietuvos teritorijų. Regione miškai sudaro 32,7 % teritorijos, yra 1 002 ežerai ir 24 tvenkiniai, kurių bendras plotas sudaro 8 % viso teritorijos ploto (bendras Lietuvos ežeringumas 1,5 %), nepaisant to, kad didelę dalį  regiono ekonomikos sudaro pramonė, vyrauja netarši gamyba.  (pvz. teršalų išmetimai į atmosferą iš stacionarių šaltinių, skaičiuojant santykį su bendruoju vidaus produktu, 5 kartus mažesni už vidutinius šalyje). Ataskaitiniu laikotarpiu situacija nepakito, didesni pokyčiai laukiami baigus įgyvendinti visus 2014-2020 m. ES paramos projektus.</t>
  </si>
  <si>
    <t>Utenos regione situacija nuo programos įgyvendinimo pradžios nepakito ir yra stabili, kadangi nepaisant 2020 metais ekonomiką ir verslą tiesiogiai įtakojusių ir su Covid-19 susijusių ribojimų bei draudimų, Gerėjančią situaciją rodo naujų įmonių steigimosi sparta Utenos regione (per trejus metus įregistruotų įmonių skaičius, tenkantis vienam tūkstančiui gyventojų) 2020 m. pasiekta reikšmė- 6,9, kai planuota reikšmė 2023 m.- 5,5. Darbuotojų skaičius veikiančiose įmonėse metų 2020 m. pradžioje buvo 23910 darbuotojai ir jau viršijo planuojamą 2020 m. pasiekti (23721) reikšmę. Tai rodo nemažėjantį ekonominį aktyvumą, tačiau regiono savivaldybėse situacija gan nevienoda. Mažiausi dirbančiųjų skaičiai Ignalinos ir Zarasų rajų savivaldybėse, o kelis kartus juos viršijantys - Utenos raj. sav. darbuotojų skaičiai.  Labai netolygi situacija regione vertinant veikiančių ūkio subjektų skaičius (daugiausiai veikiančių ūkio subjektų Utenos raj. sav. ir sudaro 3 ekonomiškai silpnesnių savivaldybių  ūkio subjektų sumą). Toks netolygumas grindžiamas tuo, kad regione daug kurortinių vietovių, kurios savo veiklą orientuoja į kitas sritis.</t>
  </si>
  <si>
    <t xml:space="preserve">Programos tvirtinimo metu buvo numatyta, kad tikslinių teritorijų konkurencija su kaimyninių didesniųjų miestų plėtojamais pramonės ir verslo centrais, miestų susisiekimo sistemos elementų įrengimo ir atnaujinimo delsimas dėl finansavimo ar kitų problemų, savivaldybių biudžetų pajamų mažėjimas mažėjant gyventojų skaičiui yra pagrindiniai rizikos veiksniai, turintys didelę pasireiškimo tikimybę ir įtaką tikslinių teritorijų vystymosi sulėtėjimui. Utenos rajono savivaldybė vykdo Utenos pramonės parko kūrimo procedūras, taip pat 2020 metais Utenos rajono savivaldybė buvo atrinkta bendradarbystės centrui "Spiečius" steigti, Visagino savivaldybėje pradėtos laisvosios ekonominės zonos steigimo procedūros, šiuo metu rengiama galimybių studija, kuri išanalizuos viso IAE regiono situaciją bei poreikius, siekta pritraukti kuo daugiau lėšų iš įvairių finansavimo šaltinių, ko pasekoje įgyvendinamas regioninės svarbos projektas, savivaldybė pritarė bendradarbystės centro „Spiečius“  steigimui.   Ši grėsmė yra sėkmingai valdoma šiose regiono savivaldybėse, kitose regiono savivaldybėse dėl Covid-19 pandemijos matomas išorinių investicijų tikslinių teritorijų vystymui sulėtėjimas.  </t>
  </si>
  <si>
    <t>Problema Visagino savivaldybėje tebėra. Planuotas darbuotojų skaičius 6425  nepasiektas, 2020 m. darbuotjų skaičius veikiančiose įmonėse- 5575, tačiau savivaldybė sprendžia problemą kartu su  Visagino
technologijos ir verslo profesinio mokymo centru, siekiant patenkinti šiuo metu esamą paklausių specialistų poreikį. Parengtos metalo apdirbimo staklininko, šaltkalvio įrankininko, liejimo įpurškimu mašinų derintojo, CNC staklių operatoriaus ir kitos mokymo programos. Savivaldybė prie šios silpnybės mažinimo prisideda nustatydama finansinę paramą savivaldybės smulkiajam ir vidutiniam verslui.</t>
  </si>
  <si>
    <t>Produkto vertinimo kriterijus:  Sukurtos arba atnaujintos atviros erdvės miestų vietovėse, m2</t>
  </si>
  <si>
    <t>Priemonė: Padidinti gyvenamųjų rajonų aplinkos patrauklumą (socialinio būsto fondo plėtra Ignalinos rajono savivaldybėje;  Anykščių miesto viešųjų erdvių sistemos pertvarkymas (III etapas))</t>
  </si>
  <si>
    <t>Priemonė: Susisiekimo komunikacijų sutvarkymas prisidedant prie miesto patrauklumo gyventojams ir verslui (gatvės Ignalinos miesto rekreacinėje zonoje tarp Gavio ežero ir Turistų g. įrengimas;  Zarasų g. rekonstrukcija Zarasų mieste; verslui svarbios inžinerinės infrastruktūros sukūrimas Molėtų miesto apleistose teritorijose Melioratorių g. 20 ir 18C (sklypų sutvarkymas).</t>
  </si>
  <si>
    <t>Priemonė: Padidinti kultūros ir paveldo objektų lankomumą ir žinomumą, kompleksiškai sutvarkant ir pritaikant kultūrinei, meninei veiklai (kompleksinis Okuličiūtės dvarelio Anykščiuose sutvarkymas ir pritaikymas kultūrinei, meninei veiklai)</t>
  </si>
  <si>
    <t>Priemonė: Pagerinti sąlygas veikiančių įmonių produktyvumo augimui, įrengiant ir rekonstruojant vandentiekio tinklus (vandens tiekimo ir nuotekų tvarkymo infrastruktūros plėtra ir rekonstravimas Zarasų rajono savivaldybėje).</t>
  </si>
  <si>
    <t>Priemonė: Pagerinti sąlygas veikiančių įmonių produktyvumo augimui, kompleksiškai sutvarkant viešąsias erdves ir renginių infrastruktūrą ( Molėtų miesto centrinės dalies kompleksinis sutvarkymas (I etapas); viešųjų erdvių Zarasų miesto Didžiojoje saloje sutvarkymas; viešųjų erdvių prie Zarasaičio ežero sutvarkymas ir aktyvaus poilsio infrastruktūros įrengimas;  renginių infrastruktūros atnaujinimas Zarasų miesto Didžiojoje saloje)</t>
  </si>
  <si>
    <t>Veiksmas: kompleksinis Okuličiūtės dvarelio Anykščiuose sutvarkymas ir pritaikymas kultūrinei, meninei veiklai (pastato restauravimas ir vidaus erdvių įrengimas)</t>
  </si>
  <si>
    <t>Priemonė: Darnaus judumo priemonių diegimas ir susisiekimo tarp kuriamų miestų traukos centrų ir gyvenamųjų rajonų gerinimas (susisiekimo sąlygų pagerinimas tarp kuriamų Anykščių miesto traukos centrų bei patogus gyvenamosios aplinkos pasiekiamumo užtikrinimas; gyvenamosios aplinkos pasiekiamumo gerinimas Zarasų mieste rekonstruojant E. Pliaterytės g.;  gyvenamosios aplinkos pasiekiamumo gerinimas Zarasų mieste rekonstruojant K. Donelaičio g.; dviračių ir pėsčiųjų takų tinklo palei Ąžuolų g. iki mokyklų komplekso plėtra didinant atskirų Molėtų miesto teritorijų tarpusavio integraciją;  Molėtų miesto Pastovio g., Siesarties g. ir S. Nėries g. rekonstrukcija; Aušros g. dalies nuo Gedimino g. ir Tauragnų g. sankryžos iki Žaliosios g. Utenoje rekonstrukcija; dviračių ir pėsčiųjų takų infrastruktūros Utenos mieste plėtra, siekiant pagerinti Pramonės rajono pasiekiamumą; pėsčiųjų ir dviračių takų plėtra Griežto ežero pakrantėje nuo Vytauto g. iki Griežto g.)</t>
  </si>
  <si>
    <t>Priemonė: Pagerinti vaikų ir jaunimo ugdymo sąlygas mokyklose, ikimokyklinėse ir neformalaus ugdymosi įstaigose; Anykščių miesto A. Vienuolio progimnazijos modernizavimas; vaikų ir jaunimo neformalaus ugdymosi galimybių plėtra Anykščių kūno kultūros ir sporto centrui priklausančiose A. Vienuolio progimnazijos patalpose; Utenos vaikų lopšelio-darželio „Šaltinėlis“ vidaus patalpų modernizavimas</t>
  </si>
  <si>
    <t>Priemonė: Daugiabučių namų kvartalų teritorijų kompleksinis sutvarkymas (daugiabučių namų kvartalų Ignalinos mieste kompleksinis sutvarkymas; Molėtų miesto J. Janonio g. gyvenamojo kvartalo viešosios infrastruktūros sutvarkymas; Dauniškio daugiabučių namų kvartalo teritorijos sutvarkymas; paviršinių nuotekų tinklų ir jiems priklausančios infrastruktūros rekonstrukcija ir plėtra Utenos mieste)</t>
  </si>
  <si>
    <t>Priemonė: Kultūros, laisvalaikio ir pramogų infrastruktūros atnaujinimas ir plėtra (Molėtų miesto laisvalaikio ir pramogų infrastruktūros atnaujinimas ir plėtra Labanoro g. 1B, Molėtai; viešosios aktyvaus laisvalaikio infrastruktūros plėtra Molėtų mieste (II etapas);  naujų kultūros paslaugų visuomenės kultūriniams poreikiams tenkinti sukūrimas Utenos meno mokykloje; Zarasų Pauliaus Širvio progimnazijos sporto aikštyno įrengimas;  Zarasų sporto centro erdvių atnaujinimas; Lietuvos etnokosmologijos muziejaus paslaugų plėtros baigiamasis etapas;  Utenos A. ir M. Miškinių viešosios bibliotekos modernizavimas)</t>
  </si>
  <si>
    <t>Priemonė: Buvusios Sedulinos mokyklos pastato pritaikymas Visagino kultūros centro ir bendruomenės reikmėms, įrengiant kultūros, turizmo ir kūrybinio verslo miestą po vienu stogu</t>
  </si>
  <si>
    <t>Priemonė: Bendrabučio tipo pastato, esančio Kosmoso g. 28, Visagine, patalpų pritaikymas socialinio būsto įrengimui</t>
  </si>
  <si>
    <t>Priemonė: Apleisto (nenaudojamo) buvusio visuomeninio pastato konversija ir pritaikymas Savarankiško gyvenimo namų Visagine įkūrimui</t>
  </si>
  <si>
    <t>Priemonė: Lietuvių kalbos mokymo kursų organizavimas, pilietiškumo skatinimo programų vykdymas ir rėmimas</t>
  </si>
  <si>
    <t xml:space="preserve">Priemonė: Vietos iniciatyvų projektų rėmimas demokratijos ir pilietiškumo, bendruomeniškumo, tautinių mažumų paramos, kultūros srityse </t>
  </si>
  <si>
    <t>Priemonė: Vietos iniciatyvų rėmimas profesinio mokymo, įdarbinimo paslaugų, priklausomybės ligų prevencijos, tautinių mažumų paramos, socialinės integracijos srityse.</t>
  </si>
  <si>
    <t>Priemonė: Jaunimo NVO ir jaunimo verslumo iniciatyvų rėmimas.</t>
  </si>
  <si>
    <t>Pastaba. 1.1.9v. rodiklis pagal sutartį bus pasiektas 2021 m.</t>
  </si>
  <si>
    <r>
      <rPr>
        <sz val="9"/>
        <rFont val="Times New Roman"/>
        <family val="1"/>
      </rPr>
      <t xml:space="preserve">Nurodyta pasiekta rodiklio reikšmė įgyvendinus 1.1.2.v, 1.1.3v, 1.1.6v, 1.1.10v veiksmus  </t>
    </r>
    <r>
      <rPr>
        <i/>
        <sz val="9"/>
        <rFont val="Times New Roman"/>
        <family val="1"/>
      </rPr>
      <t xml:space="preserve">                                      </t>
    </r>
  </si>
  <si>
    <t>Nurodyta pasiekta rodiklio reikšmė įgyvendinus 1.2.1v veiksmą</t>
  </si>
  <si>
    <t>Nurodyta pasiekta rodiklio reikšmė įgyvendinus 1.3.18v, 1.3.12v,1.3.10v veiksmus</t>
  </si>
  <si>
    <t>Nurodyta pasiekta rodiklio reikšmė įgyvendinus 1.3.15v, 1.3.8v  veiksmus</t>
  </si>
  <si>
    <t>Nurodyta pasiekta rodiklio reikšmė įgyvendinus 1.3.22v, 1.3.7v veiksmus</t>
  </si>
  <si>
    <t>Nurodyta pasiekta rodiklio reikšmė įgyvendinus 1.3.5v, 1.3.14v, 1.3.9v veiksmus</t>
  </si>
  <si>
    <r>
      <t xml:space="preserve">Nurodyta pasiekta rodiklio reikšmė įgyvendinus 1.3.5v, 1.3.1v, 1.3.9v veiksmus  ir  </t>
    </r>
    <r>
      <rPr>
        <i/>
        <sz val="9"/>
        <rFont val="Times New Roman"/>
        <family val="1"/>
      </rPr>
      <t xml:space="preserve">1.3.14v dar įgyvendinamo veiksmo pasiektą rodiklį                                                               </t>
    </r>
    <r>
      <rPr>
        <sz val="9"/>
        <rFont val="Times New Roman"/>
        <family val="1"/>
      </rPr>
      <t xml:space="preserve">         </t>
    </r>
  </si>
  <si>
    <t>Nurodyta pasiekta rodiklio reikšmė įgyvendinus 1.3.8v, 1.3.15v veiksmus</t>
  </si>
  <si>
    <r>
      <t xml:space="preserve">Nurodyta pasiekta rodiklio reikšmė įgyvendinus 1.3.5v, 1.3.9v veiksmus ir  </t>
    </r>
    <r>
      <rPr>
        <i/>
        <sz val="9"/>
        <rFont val="Times New Roman"/>
        <family val="1"/>
      </rPr>
      <t xml:space="preserve">1.3.14v dar įgyvendinamo veiksmo pasiektą rodiklį                                                                 </t>
    </r>
  </si>
  <si>
    <t xml:space="preserve">Nurodyta pasiekta rodiklio reikšmė įgyvendinus 1.3.4v, 1.3.12v veiksmus                         </t>
  </si>
  <si>
    <t xml:space="preserve">Nurodyta pasiekta rodiklio reikšmė įgyvendinus 1.3.18v, 1.3.10v veiksmus </t>
  </si>
  <si>
    <t xml:space="preserve">Nurodyta pasiekta rodiklio reikšmė įgyvendinus 1.3.7v, 1.3.22v veiksmus                                       </t>
  </si>
  <si>
    <t>Rodiklio pasiekimo duomenys iš SFMIS</t>
  </si>
  <si>
    <t xml:space="preserve">
Priemonė įgyvendinama.
</t>
  </si>
  <si>
    <t>Projektas įgyvendinamas.</t>
  </si>
  <si>
    <t xml:space="preserve"> Projektas baigtas įgyvendinti.</t>
  </si>
  <si>
    <t xml:space="preserve">Projektas baigtas įgyvendinti. </t>
  </si>
  <si>
    <t>Projektas baigtas įgyvendinti.Galutinį mokėjimo prašymą planuojama pateikti iki 2021-01-30.</t>
  </si>
  <si>
    <t xml:space="preserve">Priemonė: Modernizuoti tikslinių teritorijų viešąsias erdves, stiprinant traukos centrus, skatinant naujos ekonominės veiklos atsiradimą (Anykščių miesto viešųjų erdvių sistemos pertvarkymas (I ir II etapai);  bendruomenės aktyvaus laisvalaikio infrastruktūros įrengimas Anykščių mieste; Molėtų miesto Ąžuolų ir Kreivosios g. teritorijų išnaudojimas įrengiant universalią daugiafunkcę aikštę; Molėtų miesto centrinės dalies kompleksinis sutvarkymas (II etapas); prekybos ir paslaugų pasažo įrengimas D. Bukonto g. Zarasų mieste; Zarasų miesto viešųjų erdvių kompleksinis sutvarkymas teritorijoje tarp Dariaus ir Girėno g. bei Šiaulių g. ir dviejuose daugiabučių kiemuose P. Širvio g.; Ignalinos rajono savivaldybės viešosios bibliotekos infrastruktūros pritaikymas vietos bendruomenės poreikiams;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</si>
</sst>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name val="Calibri"/>
      <family val="2"/>
      <charset val="186"/>
      <scheme val="minor"/>
    </font>
    <font>
      <sz val="12"/>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sz val="10"/>
      <name val="Arial"/>
      <family val="2"/>
      <charset val="186"/>
    </font>
    <font>
      <i/>
      <sz val="9"/>
      <name val="Times New Roman"/>
      <family val="1"/>
    </font>
    <font>
      <sz val="12"/>
      <color theme="1"/>
      <name val="Times New Roman"/>
      <family val="1"/>
    </font>
    <font>
      <i/>
      <sz val="11"/>
      <color theme="1"/>
      <name val="Calibri"/>
      <family val="2"/>
      <scheme val="minor"/>
    </font>
    <font>
      <b/>
      <sz val="9"/>
      <name val="Times New Roman"/>
      <family val="1"/>
    </font>
    <font>
      <b/>
      <sz val="9"/>
      <color theme="1"/>
      <name val="Times New Roman"/>
      <family val="1"/>
    </font>
    <font>
      <sz val="9"/>
      <name val="Times New Roman"/>
      <family val="1"/>
    </font>
    <font>
      <sz val="9"/>
      <color theme="1"/>
      <name val="Times New Roman"/>
      <family val="1"/>
    </font>
    <font>
      <i/>
      <sz val="9"/>
      <color theme="1"/>
      <name val="Times New Roman"/>
      <family val="1"/>
    </font>
    <font>
      <i/>
      <sz val="9"/>
      <color rgb="FFFF0000"/>
      <name val="Times New Roman"/>
      <family val="1"/>
      <charset val="186"/>
    </font>
    <font>
      <b/>
      <sz val="10"/>
      <color theme="1"/>
      <name val="Times New Roman"/>
      <family val="1"/>
      <charset val="186"/>
    </font>
    <font>
      <b/>
      <sz val="11"/>
      <name val="Calibri"/>
      <family val="2"/>
      <charset val="186"/>
      <scheme val="minor"/>
    </font>
    <font>
      <sz val="8"/>
      <name val="Calibri"/>
      <family val="2"/>
      <charset val="186"/>
      <scheme val="minor"/>
    </font>
    <font>
      <b/>
      <sz val="11"/>
      <color theme="1"/>
      <name val="Calibri"/>
      <family val="2"/>
      <charset val="186"/>
      <scheme val="minor"/>
    </font>
    <font>
      <b/>
      <i/>
      <sz val="9"/>
      <name val="Times New Roman"/>
      <family val="1"/>
      <charset val="186"/>
    </font>
    <font>
      <b/>
      <i/>
      <sz val="9"/>
      <color theme="1"/>
      <name val="Times New Roman"/>
      <family val="1"/>
      <charset val="186"/>
    </font>
    <font>
      <b/>
      <i/>
      <sz val="11"/>
      <color theme="1"/>
      <name val="Calibri"/>
      <family val="2"/>
      <charset val="186"/>
      <scheme val="minor"/>
    </font>
    <font>
      <b/>
      <sz val="9"/>
      <color rgb="FFFF0000"/>
      <name val="Times New Roman"/>
      <family val="1"/>
    </font>
    <font>
      <sz val="9"/>
      <color rgb="FF000000"/>
      <name val="Times New Roman"/>
      <family val="1"/>
    </font>
    <font>
      <sz val="9"/>
      <color indexed="8"/>
      <name val="Times New Roman"/>
      <family val="1"/>
    </font>
    <font>
      <i/>
      <sz val="9"/>
      <color rgb="FF000000"/>
      <name val="Times New Roman"/>
      <family val="1"/>
    </font>
    <font>
      <b/>
      <sz val="12"/>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s>
  <cellStyleXfs count="2">
    <xf numFmtId="0" fontId="0" fillId="0" borderId="0"/>
    <xf numFmtId="0" fontId="6" fillId="0" borderId="0"/>
  </cellStyleXfs>
  <cellXfs count="170">
    <xf numFmtId="0" fontId="0" fillId="0" borderId="0" xfId="0"/>
    <xf numFmtId="0" fontId="1" fillId="0" borderId="0" xfId="0" applyFont="1"/>
    <xf numFmtId="0" fontId="2" fillId="0" borderId="0" xfId="0" applyFont="1" applyAlignment="1">
      <alignment horizontal="left" vertical="center"/>
    </xf>
    <xf numFmtId="0" fontId="3" fillId="0" borderId="0" xfId="0" applyFont="1"/>
    <xf numFmtId="0" fontId="2" fillId="0" borderId="0" xfId="0" applyFont="1" applyAlignment="1">
      <alignment vertical="center"/>
    </xf>
    <xf numFmtId="0" fontId="4" fillId="0" borderId="0" xfId="0" applyFont="1"/>
    <xf numFmtId="0" fontId="5" fillId="0" borderId="0" xfId="0" applyFont="1" applyAlignment="1">
      <alignment vertical="center"/>
    </xf>
    <xf numFmtId="0" fontId="2" fillId="0" borderId="0" xfId="0" applyFont="1" applyBorder="1" applyAlignment="1">
      <alignment horizontal="center" vertical="center"/>
    </xf>
    <xf numFmtId="0" fontId="4" fillId="0" borderId="0" xfId="0" applyFont="1" applyAlignment="1"/>
    <xf numFmtId="0" fontId="9" fillId="0" borderId="0" xfId="0" applyFont="1" applyBorder="1" applyAlignment="1">
      <alignment horizontal="left" vertical="top" wrapText="1"/>
    </xf>
    <xf numFmtId="0" fontId="11" fillId="0" borderId="9" xfId="0"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Border="1" applyAlignment="1">
      <alignment vertical="center" wrapText="1"/>
    </xf>
    <xf numFmtId="0" fontId="12" fillId="0" borderId="2" xfId="0" applyFont="1" applyFill="1" applyBorder="1" applyAlignment="1">
      <alignment vertical="center" wrapText="1"/>
    </xf>
    <xf numFmtId="0" fontId="12" fillId="2" borderId="2" xfId="0" applyFont="1" applyFill="1" applyBorder="1" applyAlignment="1">
      <alignment vertical="center" wrapText="1"/>
    </xf>
    <xf numFmtId="0" fontId="10" fillId="2" borderId="2" xfId="0" applyFont="1" applyFill="1" applyBorder="1" applyAlignment="1">
      <alignment vertical="center" wrapText="1"/>
    </xf>
    <xf numFmtId="0" fontId="13" fillId="2" borderId="2" xfId="0" applyFont="1" applyFill="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vertical="top" wrapText="1"/>
    </xf>
    <xf numFmtId="0" fontId="13" fillId="3" borderId="2" xfId="0" applyFont="1" applyFill="1" applyBorder="1" applyAlignment="1">
      <alignment vertical="top" wrapText="1"/>
    </xf>
    <xf numFmtId="0" fontId="12" fillId="0" borderId="2" xfId="0" applyFont="1" applyFill="1" applyBorder="1" applyAlignment="1">
      <alignment vertical="top" wrapText="1"/>
    </xf>
    <xf numFmtId="0" fontId="12" fillId="0"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1" fillId="0" borderId="0" xfId="0" applyFont="1" applyAlignment="1">
      <alignment wrapText="1"/>
    </xf>
    <xf numFmtId="0" fontId="0" fillId="0" borderId="0" xfId="0" applyAlignment="1">
      <alignment wrapText="1"/>
    </xf>
    <xf numFmtId="0" fontId="8" fillId="0" borderId="0" xfId="0" applyFont="1" applyAlignment="1">
      <alignment horizontal="right" wrapText="1"/>
    </xf>
    <xf numFmtId="0" fontId="10" fillId="0" borderId="2" xfId="0" applyFont="1" applyBorder="1" applyAlignment="1">
      <alignment vertical="top" wrapText="1"/>
    </xf>
    <xf numFmtId="0" fontId="10" fillId="2" borderId="2" xfId="0" applyFont="1" applyFill="1" applyBorder="1" applyAlignment="1">
      <alignment vertical="top" wrapText="1"/>
    </xf>
    <xf numFmtId="0" fontId="7" fillId="3" borderId="2" xfId="0" applyFont="1" applyFill="1" applyBorder="1" applyAlignment="1">
      <alignment vertical="top" wrapText="1"/>
    </xf>
    <xf numFmtId="0" fontId="13" fillId="2" borderId="2" xfId="0" applyFont="1" applyFill="1" applyBorder="1" applyAlignment="1">
      <alignment vertical="top" wrapText="1"/>
    </xf>
    <xf numFmtId="0" fontId="12" fillId="3" borderId="2" xfId="0" applyFont="1" applyFill="1" applyBorder="1" applyAlignment="1">
      <alignment vertical="top" wrapText="1"/>
    </xf>
    <xf numFmtId="0" fontId="7" fillId="0" borderId="2" xfId="0" applyFont="1" applyBorder="1" applyAlignment="1">
      <alignment horizontal="left" vertical="top" wrapText="1"/>
    </xf>
    <xf numFmtId="4" fontId="12" fillId="0" borderId="2" xfId="0" applyNumberFormat="1" applyFont="1" applyBorder="1" applyAlignment="1">
      <alignment horizontal="right" vertical="top" wrapText="1"/>
    </xf>
    <xf numFmtId="0" fontId="13" fillId="0" borderId="2" xfId="0" applyFont="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right" vertical="center" wrapText="1"/>
    </xf>
    <xf numFmtId="4" fontId="12" fillId="0" borderId="2" xfId="0" applyNumberFormat="1" applyFont="1" applyFill="1" applyBorder="1" applyAlignment="1">
      <alignment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Border="1" applyAlignment="1">
      <alignment horizontal="center" vertical="center"/>
    </xf>
    <xf numFmtId="0" fontId="19" fillId="0" borderId="0" xfId="0" applyFont="1" applyAlignment="1">
      <alignment horizontal="center"/>
    </xf>
    <xf numFmtId="0" fontId="5" fillId="0" borderId="0" xfId="0" applyFont="1" applyAlignment="1">
      <alignment horizontal="center" vertical="center"/>
    </xf>
    <xf numFmtId="0" fontId="17" fillId="0" borderId="0" xfId="0" applyFont="1" applyAlignment="1">
      <alignment horizontal="center"/>
    </xf>
    <xf numFmtId="0" fontId="22" fillId="0" borderId="0" xfId="0" applyFont="1" applyBorder="1" applyAlignment="1">
      <alignment horizontal="center" vertical="top" wrapText="1"/>
    </xf>
    <xf numFmtId="0" fontId="10" fillId="0"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3" fillId="2" borderId="2" xfId="0" applyFont="1" applyFill="1" applyBorder="1" applyAlignment="1">
      <alignment horizontal="left" vertical="center" wrapText="1"/>
    </xf>
    <xf numFmtId="3" fontId="13" fillId="0" borderId="2" xfId="0" applyNumberFormat="1" applyFont="1" applyBorder="1" applyAlignment="1">
      <alignment horizontal="right" vertical="center" wrapText="1"/>
    </xf>
    <xf numFmtId="0" fontId="12" fillId="0" borderId="2" xfId="0" applyFont="1" applyFill="1" applyBorder="1" applyAlignment="1">
      <alignment horizontal="right" vertical="center" wrapText="1"/>
    </xf>
    <xf numFmtId="0" fontId="12" fillId="0" borderId="5" xfId="0" applyFont="1" applyFill="1" applyBorder="1" applyAlignment="1">
      <alignment horizontal="right" vertical="center" wrapText="1"/>
    </xf>
    <xf numFmtId="0" fontId="12" fillId="2" borderId="2" xfId="0" applyFont="1" applyFill="1" applyBorder="1" applyAlignment="1">
      <alignment horizontal="right" vertical="center" wrapText="1"/>
    </xf>
    <xf numFmtId="4" fontId="12" fillId="0" borderId="2" xfId="0" applyNumberFormat="1" applyFont="1" applyBorder="1" applyAlignment="1">
      <alignment horizontal="right" vertical="center" wrapText="1"/>
    </xf>
    <xf numFmtId="4" fontId="13" fillId="0" borderId="2" xfId="0" applyNumberFormat="1" applyFont="1" applyBorder="1" applyAlignment="1">
      <alignment horizontal="right" vertical="center" wrapText="1"/>
    </xf>
    <xf numFmtId="3" fontId="12" fillId="0" borderId="2" xfId="0" applyNumberFormat="1" applyFont="1" applyBorder="1" applyAlignment="1">
      <alignment horizontal="right" vertical="center" wrapText="1"/>
    </xf>
    <xf numFmtId="0" fontId="11" fillId="0" borderId="2" xfId="0" applyFont="1" applyBorder="1" applyAlignment="1">
      <alignment horizontal="center" vertical="top" wrapText="1"/>
    </xf>
    <xf numFmtId="0" fontId="24" fillId="0" borderId="0" xfId="0" applyFont="1" applyAlignment="1">
      <alignment horizontal="right" vertical="center"/>
    </xf>
    <xf numFmtId="0" fontId="24" fillId="0" borderId="2" xfId="0" applyFont="1" applyBorder="1" applyAlignment="1">
      <alignment horizontal="right" vertical="center"/>
    </xf>
    <xf numFmtId="0" fontId="12" fillId="3" borderId="2" xfId="0" applyFont="1" applyFill="1" applyBorder="1" applyAlignment="1">
      <alignment horizontal="left" vertical="top" wrapText="1"/>
    </xf>
    <xf numFmtId="0" fontId="11" fillId="3" borderId="2" xfId="0" applyFont="1" applyFill="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3" fillId="0" borderId="0" xfId="0" applyFont="1"/>
    <xf numFmtId="0" fontId="25" fillId="0" borderId="11" xfId="0" applyFont="1" applyBorder="1" applyAlignment="1">
      <alignment vertical="top" wrapText="1"/>
    </xf>
    <xf numFmtId="0" fontId="12" fillId="0" borderId="11" xfId="0" applyFont="1" applyBorder="1" applyAlignment="1">
      <alignment vertical="top" wrapText="1"/>
    </xf>
    <xf numFmtId="0" fontId="13" fillId="0" borderId="0" xfId="0" applyFont="1" applyFill="1"/>
    <xf numFmtId="4" fontId="12" fillId="2"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wrapText="1"/>
    </xf>
    <xf numFmtId="4" fontId="13" fillId="0" borderId="2" xfId="0" applyNumberFormat="1" applyFont="1" applyBorder="1" applyAlignment="1">
      <alignment horizontal="right" vertical="top" wrapText="1"/>
    </xf>
    <xf numFmtId="0" fontId="13" fillId="3" borderId="2" xfId="0" applyFont="1" applyFill="1" applyBorder="1" applyAlignment="1">
      <alignment horizontal="left" vertical="top" wrapText="1"/>
    </xf>
    <xf numFmtId="0" fontId="13" fillId="3" borderId="2" xfId="0" applyFont="1" applyFill="1" applyBorder="1" applyAlignment="1">
      <alignment horizontal="center" vertical="top" wrapText="1"/>
    </xf>
    <xf numFmtId="0" fontId="13"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0" borderId="2" xfId="0" applyFont="1" applyBorder="1" applyAlignment="1">
      <alignment wrapText="1"/>
    </xf>
    <xf numFmtId="0" fontId="13" fillId="3" borderId="2" xfId="0" applyFont="1" applyFill="1" applyBorder="1" applyAlignment="1">
      <alignment vertical="center" wrapText="1"/>
    </xf>
    <xf numFmtId="0" fontId="12" fillId="3" borderId="2" xfId="0" applyFont="1" applyFill="1" applyBorder="1" applyAlignment="1">
      <alignment vertical="center" wrapText="1"/>
    </xf>
    <xf numFmtId="0" fontId="7" fillId="3" borderId="2" xfId="0" applyFont="1" applyFill="1" applyBorder="1" applyAlignment="1">
      <alignment vertical="center" wrapText="1"/>
    </xf>
    <xf numFmtId="0" fontId="12" fillId="0" borderId="2" xfId="0" applyFont="1" applyBorder="1" applyAlignment="1">
      <alignment vertical="center" wrapText="1"/>
    </xf>
    <xf numFmtId="0" fontId="13" fillId="3" borderId="2" xfId="0" applyFont="1" applyFill="1" applyBorder="1" applyAlignment="1">
      <alignment horizontal="left" vertical="center" wrapText="1"/>
    </xf>
    <xf numFmtId="0" fontId="13" fillId="0" borderId="2" xfId="0" applyFont="1" applyFill="1" applyBorder="1" applyAlignment="1">
      <alignment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7" fillId="0" borderId="3" xfId="0" applyFont="1" applyBorder="1" applyAlignment="1">
      <alignment horizontal="left"/>
    </xf>
    <xf numFmtId="0" fontId="27" fillId="0" borderId="4" xfId="0" applyFont="1" applyBorder="1" applyAlignment="1">
      <alignment horizontal="left"/>
    </xf>
    <xf numFmtId="0" fontId="27" fillId="0" borderId="4" xfId="0" applyFont="1" applyBorder="1" applyAlignment="1">
      <alignment horizontal="center"/>
    </xf>
    <xf numFmtId="0" fontId="27" fillId="0" borderId="8" xfId="0" applyFont="1" applyBorder="1" applyAlignment="1">
      <alignment horizontal="left"/>
    </xf>
    <xf numFmtId="0" fontId="8" fillId="0" borderId="2" xfId="0" applyFont="1" applyBorder="1" applyAlignment="1">
      <alignment wrapText="1"/>
    </xf>
    <xf numFmtId="0" fontId="10" fillId="0" borderId="2" xfId="0" applyFont="1" applyBorder="1" applyAlignment="1">
      <alignment horizontal="center" vertical="center"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3" xfId="1" applyFont="1" applyFill="1" applyBorder="1" applyAlignment="1">
      <alignment horizontal="center" vertical="center" wrapText="1"/>
    </xf>
    <xf numFmtId="0" fontId="13" fillId="0" borderId="4" xfId="0" applyFont="1" applyBorder="1" applyAlignment="1">
      <alignment horizontal="center" vertical="center" wrapText="1"/>
    </xf>
    <xf numFmtId="0" fontId="2"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0" fontId="1" fillId="0" borderId="6" xfId="0" applyFont="1" applyBorder="1" applyAlignment="1">
      <alignment horizontal="center" wrapText="1"/>
    </xf>
    <xf numFmtId="0" fontId="17" fillId="0" borderId="6" xfId="0" applyFont="1" applyBorder="1" applyAlignment="1">
      <alignment horizontal="center" wrapText="1"/>
    </xf>
    <xf numFmtId="0" fontId="16" fillId="0" borderId="6" xfId="0" applyFont="1" applyBorder="1" applyAlignment="1">
      <alignment horizontal="center"/>
    </xf>
    <xf numFmtId="0" fontId="8" fillId="0" borderId="2" xfId="0" applyFont="1" applyBorder="1" applyAlignment="1">
      <alignment horizontal="left" wrapText="1"/>
    </xf>
    <xf numFmtId="0" fontId="7" fillId="0" borderId="0" xfId="0" applyFont="1" applyBorder="1" applyAlignment="1">
      <alignment horizontal="center"/>
    </xf>
    <xf numFmtId="0" fontId="20" fillId="0" borderId="0"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7" fillId="0" borderId="0"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left" vertical="top" wrapText="1"/>
    </xf>
    <xf numFmtId="0" fontId="21" fillId="0" borderId="0" xfId="0" applyFont="1" applyBorder="1" applyAlignment="1">
      <alignment horizontal="center" vertical="top" wrapText="1"/>
    </xf>
    <xf numFmtId="0" fontId="7" fillId="0" borderId="0" xfId="0" applyFont="1" applyBorder="1" applyAlignment="1">
      <alignment horizontal="left" vertical="top" wrapText="1"/>
    </xf>
    <xf numFmtId="0" fontId="20" fillId="0" borderId="0" xfId="0" applyFont="1" applyBorder="1" applyAlignment="1">
      <alignment horizontal="center" vertical="top" wrapText="1"/>
    </xf>
    <xf numFmtId="0" fontId="27" fillId="0" borderId="9" xfId="0" applyFont="1" applyBorder="1" applyAlignment="1">
      <alignment horizontal="left"/>
    </xf>
    <xf numFmtId="0" fontId="27" fillId="0" borderId="0" xfId="0" applyFont="1" applyBorder="1" applyAlignment="1">
      <alignment horizontal="left"/>
    </xf>
    <xf numFmtId="0" fontId="27" fillId="0" borderId="0" xfId="0" applyFont="1" applyBorder="1" applyAlignment="1">
      <alignment horizontal="center"/>
    </xf>
    <xf numFmtId="4" fontId="12" fillId="0" borderId="1" xfId="0" applyNumberFormat="1" applyFont="1" applyBorder="1" applyAlignment="1">
      <alignment horizontal="right" vertical="center" wrapText="1"/>
    </xf>
    <xf numFmtId="4" fontId="13" fillId="0" borderId="12" xfId="0" applyNumberFormat="1" applyFont="1" applyBorder="1" applyAlignment="1">
      <alignment horizontal="right" vertical="center" wrapText="1"/>
    </xf>
    <xf numFmtId="0" fontId="8" fillId="0" borderId="9"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0" fontId="14" fillId="0" borderId="7" xfId="0" applyFont="1" applyBorder="1" applyAlignment="1">
      <alignment horizontal="left" vertical="top" wrapText="1"/>
    </xf>
    <xf numFmtId="0" fontId="21" fillId="0" borderId="7" xfId="0" applyFont="1" applyBorder="1" applyAlignment="1">
      <alignment horizontal="center" vertical="top" wrapText="1"/>
    </xf>
    <xf numFmtId="0" fontId="13" fillId="0" borderId="1" xfId="0" applyFont="1" applyBorder="1" applyAlignment="1">
      <alignment vertical="center" wrapText="1"/>
    </xf>
    <xf numFmtId="0" fontId="13" fillId="0" borderId="12" xfId="0" applyFont="1" applyBorder="1" applyAlignment="1">
      <alignment vertical="center" wrapText="1"/>
    </xf>
    <xf numFmtId="0" fontId="13" fillId="0" borderId="12" xfId="0" applyFont="1" applyBorder="1" applyAlignment="1">
      <alignment horizontal="center" vertical="center" wrapText="1"/>
    </xf>
    <xf numFmtId="0" fontId="13" fillId="3"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1" xfId="0" applyFont="1" applyBorder="1" applyAlignment="1">
      <alignment horizontal="center" vertical="top" wrapText="1"/>
    </xf>
    <xf numFmtId="0" fontId="13" fillId="0" borderId="5" xfId="0" applyFont="1" applyBorder="1" applyAlignment="1">
      <alignment horizontal="center" vertical="top" wrapText="1"/>
    </xf>
    <xf numFmtId="0" fontId="13" fillId="0" borderId="12" xfId="0" applyFont="1" applyBorder="1" applyAlignment="1">
      <alignment horizontal="center" vertical="top" wrapText="1"/>
    </xf>
    <xf numFmtId="0" fontId="10" fillId="0" borderId="1" xfId="0" applyFont="1" applyBorder="1" applyAlignment="1">
      <alignment horizontal="left" vertical="center" wrapText="1"/>
    </xf>
    <xf numFmtId="0" fontId="13" fillId="0" borderId="12" xfId="0" applyFont="1" applyBorder="1" applyAlignment="1">
      <alignment horizontal="left" vertical="center" wrapText="1"/>
    </xf>
    <xf numFmtId="0" fontId="10" fillId="0" borderId="1" xfId="0" applyFont="1" applyBorder="1" applyAlignment="1">
      <alignment vertical="center" wrapText="1"/>
    </xf>
    <xf numFmtId="4" fontId="13" fillId="0" borderId="1" xfId="0" applyNumberFormat="1" applyFont="1" applyBorder="1" applyAlignment="1">
      <alignment horizontal="right" vertical="top" wrapText="1"/>
    </xf>
    <xf numFmtId="4" fontId="13" fillId="0" borderId="12" xfId="0" applyNumberFormat="1" applyFont="1" applyBorder="1" applyAlignment="1">
      <alignment horizontal="right" vertical="top" wrapText="1"/>
    </xf>
    <xf numFmtId="4" fontId="12" fillId="0" borderId="1" xfId="0" applyNumberFormat="1" applyFont="1" applyBorder="1" applyAlignment="1">
      <alignment horizontal="right" vertical="top" wrapText="1"/>
    </xf>
    <xf numFmtId="4" fontId="12" fillId="0" borderId="12" xfId="0" applyNumberFormat="1" applyFont="1" applyBorder="1" applyAlignment="1">
      <alignment horizontal="right" vertical="top" wrapText="1"/>
    </xf>
    <xf numFmtId="0" fontId="13" fillId="0" borderId="1" xfId="0" applyFont="1" applyBorder="1" applyAlignment="1">
      <alignment horizontal="center" vertical="top" wrapText="1"/>
    </xf>
    <xf numFmtId="0" fontId="10" fillId="0" borderId="12" xfId="0" applyFont="1" applyBorder="1" applyAlignment="1">
      <alignment horizontal="left" vertical="center" wrapText="1"/>
    </xf>
    <xf numFmtId="0" fontId="12" fillId="2" borderId="1" xfId="0" applyFont="1" applyFill="1" applyBorder="1" applyAlignment="1">
      <alignment horizontal="right" vertical="center" wrapText="1"/>
    </xf>
    <xf numFmtId="0" fontId="12" fillId="2" borderId="12" xfId="0" applyFont="1" applyFill="1" applyBorder="1" applyAlignment="1">
      <alignment horizontal="right" vertical="center" wrapText="1"/>
    </xf>
    <xf numFmtId="0" fontId="13" fillId="0" borderId="1" xfId="0" applyFont="1" applyBorder="1" applyAlignment="1">
      <alignment vertical="top" wrapText="1"/>
    </xf>
    <xf numFmtId="0" fontId="13" fillId="0" borderId="12" xfId="0" applyFont="1" applyBorder="1" applyAlignment="1">
      <alignment vertical="top" wrapText="1"/>
    </xf>
    <xf numFmtId="0" fontId="12" fillId="0" borderId="1" xfId="0" applyFont="1" applyBorder="1" applyAlignment="1">
      <alignment horizontal="center" vertical="center" wrapText="1"/>
    </xf>
    <xf numFmtId="0" fontId="12" fillId="0" borderId="12" xfId="0" applyFont="1" applyBorder="1" applyAlignment="1">
      <alignment vertical="center" wrapText="1"/>
    </xf>
    <xf numFmtId="0" fontId="10" fillId="0" borderId="12" xfId="0" applyFont="1" applyBorder="1" applyAlignment="1">
      <alignment wrapText="1"/>
    </xf>
    <xf numFmtId="0" fontId="12" fillId="0" borderId="1" xfId="0" applyFont="1" applyBorder="1" applyAlignment="1">
      <alignment horizontal="left" vertical="center" wrapText="1"/>
    </xf>
    <xf numFmtId="0" fontId="12" fillId="0" borderId="12" xfId="0" applyFont="1" applyBorder="1" applyAlignment="1">
      <alignment horizontal="left" wrapText="1"/>
    </xf>
    <xf numFmtId="4" fontId="12" fillId="0" borderId="12" xfId="0" applyNumberFormat="1" applyFont="1" applyBorder="1" applyAlignment="1">
      <alignment horizontal="right" wrapText="1"/>
    </xf>
    <xf numFmtId="4" fontId="12" fillId="0" borderId="12" xfId="0" applyNumberFormat="1" applyFont="1" applyBorder="1" applyAlignment="1">
      <alignment horizontal="right" vertical="center" wrapText="1"/>
    </xf>
    <xf numFmtId="0" fontId="12" fillId="3" borderId="1" xfId="0" applyFont="1" applyFill="1" applyBorder="1" applyAlignment="1">
      <alignment vertical="center" wrapText="1"/>
    </xf>
    <xf numFmtId="0" fontId="10" fillId="0" borderId="12" xfId="0" applyFont="1" applyBorder="1" applyAlignment="1">
      <alignment horizontal="center" vertical="center" wrapText="1"/>
    </xf>
    <xf numFmtId="4" fontId="13" fillId="0" borderId="1" xfId="0" applyNumberFormat="1" applyFont="1" applyBorder="1" applyAlignment="1">
      <alignment horizontal="right" vertical="center" wrapText="1"/>
    </xf>
    <xf numFmtId="0" fontId="12" fillId="3" borderId="1" xfId="0" applyFont="1" applyFill="1" applyBorder="1" applyAlignment="1">
      <alignment vertical="top" wrapText="1"/>
    </xf>
    <xf numFmtId="4" fontId="13" fillId="0" borderId="5" xfId="0" applyNumberFormat="1" applyFont="1" applyBorder="1" applyAlignment="1">
      <alignment horizontal="right" vertical="top" wrapText="1"/>
    </xf>
    <xf numFmtId="4" fontId="12" fillId="0" borderId="5" xfId="0" applyNumberFormat="1" applyFont="1" applyBorder="1" applyAlignment="1">
      <alignment horizontal="right" vertical="top" wrapText="1"/>
    </xf>
    <xf numFmtId="0" fontId="12" fillId="3" borderId="1"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13" xfId="0" applyFont="1" applyFill="1" applyBorder="1" applyAlignment="1">
      <alignment horizontal="left" vertical="center" wrapText="1"/>
    </xf>
  </cellXfs>
  <cellStyles count="2">
    <cellStyle name="Įprastas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2"/>
  <sheetViews>
    <sheetView tabSelected="1" zoomScale="80" zoomScaleNormal="80" workbookViewId="0">
      <selection activeCell="B50" sqref="B50"/>
    </sheetView>
  </sheetViews>
  <sheetFormatPr defaultRowHeight="15" x14ac:dyDescent="0.25"/>
  <cols>
    <col min="2" max="2" width="36.85546875" customWidth="1"/>
    <col min="4" max="4" width="13.5703125" customWidth="1"/>
    <col min="5" max="5" width="10.7109375" customWidth="1"/>
    <col min="6" max="6" width="12" customWidth="1"/>
    <col min="7" max="7" width="11.7109375" customWidth="1"/>
    <col min="8" max="8" width="9.85546875" customWidth="1"/>
    <col min="9" max="9" width="9.7109375" customWidth="1"/>
    <col min="10" max="10" width="11.42578125" style="46" customWidth="1"/>
    <col min="11" max="11" width="10.7109375" customWidth="1"/>
    <col min="12" max="12" width="14" customWidth="1"/>
    <col min="13" max="13" width="13" customWidth="1"/>
    <col min="14" max="15" width="14.7109375" customWidth="1"/>
    <col min="16" max="16" width="14.140625" customWidth="1"/>
    <col min="17" max="17" width="11.28515625" customWidth="1"/>
    <col min="18" max="18" width="70.42578125" customWidth="1"/>
  </cols>
  <sheetData>
    <row r="1" spans="1:18" ht="18" customHeight="1" x14ac:dyDescent="0.25">
      <c r="R1" s="25"/>
    </row>
    <row r="2" spans="1:18" ht="31.5" x14ac:dyDescent="0.25">
      <c r="A2" s="1"/>
      <c r="B2" s="1"/>
      <c r="C2" s="1"/>
      <c r="D2" s="2"/>
      <c r="E2" s="2"/>
      <c r="F2" s="2"/>
      <c r="G2" s="2"/>
      <c r="H2" s="2"/>
      <c r="I2" s="2"/>
      <c r="J2" s="47"/>
      <c r="K2" s="2"/>
      <c r="L2" s="2"/>
      <c r="M2" s="2"/>
      <c r="N2" s="2"/>
      <c r="P2" s="3"/>
      <c r="R2" s="26" t="s">
        <v>37</v>
      </c>
    </row>
    <row r="3" spans="1:18" ht="15.75" x14ac:dyDescent="0.25">
      <c r="A3" s="1"/>
      <c r="B3" s="1"/>
      <c r="C3" s="1"/>
      <c r="D3" s="4"/>
      <c r="E3" s="4"/>
      <c r="F3" s="4"/>
      <c r="G3" s="4"/>
      <c r="H3" s="4"/>
      <c r="I3" s="4"/>
      <c r="J3" s="47"/>
      <c r="K3" s="4"/>
      <c r="L3" s="4"/>
      <c r="M3" s="4"/>
      <c r="N3" s="4"/>
      <c r="P3" s="3"/>
    </row>
    <row r="4" spans="1:18" ht="15.75" x14ac:dyDescent="0.25">
      <c r="A4" s="1"/>
      <c r="B4" s="1"/>
      <c r="C4" s="1"/>
      <c r="D4" s="4"/>
      <c r="E4" s="4"/>
      <c r="F4" s="4"/>
      <c r="G4" s="4"/>
      <c r="H4" s="4"/>
      <c r="I4" s="4"/>
      <c r="J4" s="47"/>
      <c r="K4" s="4"/>
      <c r="L4" s="4"/>
      <c r="M4" s="4"/>
      <c r="N4" s="4"/>
      <c r="P4" s="3"/>
    </row>
    <row r="5" spans="1:18" ht="15.75" customHeight="1" x14ac:dyDescent="0.25">
      <c r="A5" s="24"/>
      <c r="B5" s="24"/>
      <c r="C5" s="24"/>
      <c r="D5" s="24"/>
      <c r="E5" s="24"/>
      <c r="F5" s="105" t="s">
        <v>170</v>
      </c>
      <c r="G5" s="105"/>
      <c r="H5" s="105"/>
      <c r="I5" s="105"/>
      <c r="J5" s="106"/>
      <c r="K5" s="105"/>
      <c r="L5" s="105"/>
      <c r="M5" s="105"/>
      <c r="N5" s="105"/>
      <c r="O5" s="105"/>
      <c r="P5" s="105"/>
      <c r="Q5" s="24"/>
      <c r="R5" s="24"/>
    </row>
    <row r="6" spans="1:18" ht="15.75" customHeight="1" x14ac:dyDescent="0.25">
      <c r="A6" s="109" t="s">
        <v>12</v>
      </c>
      <c r="B6" s="109"/>
      <c r="C6" s="109"/>
      <c r="D6" s="109"/>
      <c r="E6" s="109"/>
      <c r="F6" s="109"/>
      <c r="G6" s="109"/>
      <c r="H6" s="109"/>
      <c r="I6" s="109"/>
      <c r="J6" s="110"/>
      <c r="K6" s="109"/>
      <c r="L6" s="109"/>
      <c r="M6" s="109"/>
      <c r="N6" s="109"/>
      <c r="O6" s="109"/>
      <c r="P6" s="109"/>
      <c r="Q6" s="109"/>
      <c r="R6" s="109"/>
    </row>
    <row r="7" spans="1:18" ht="15.75" x14ac:dyDescent="0.25">
      <c r="A7" s="111" t="s">
        <v>13</v>
      </c>
      <c r="B7" s="111"/>
      <c r="C7" s="111"/>
      <c r="D7" s="111"/>
      <c r="E7" s="111"/>
      <c r="F7" s="111"/>
      <c r="G7" s="111"/>
      <c r="H7" s="111"/>
      <c r="I7" s="111"/>
      <c r="J7" s="111"/>
      <c r="K7" s="111"/>
      <c r="L7" s="111"/>
      <c r="M7" s="111"/>
      <c r="N7" s="111"/>
      <c r="O7" s="111"/>
      <c r="P7" s="111"/>
      <c r="Q7" s="111"/>
      <c r="R7" s="111"/>
    </row>
    <row r="8" spans="1:18" ht="15.75" x14ac:dyDescent="0.25">
      <c r="A8" s="8"/>
      <c r="B8" s="8"/>
      <c r="C8" s="8"/>
      <c r="D8" s="8"/>
      <c r="E8" s="8"/>
      <c r="F8" s="8"/>
      <c r="G8" s="8"/>
      <c r="H8" s="8"/>
      <c r="I8" s="8"/>
      <c r="J8" s="107" t="s">
        <v>171</v>
      </c>
      <c r="K8" s="107"/>
      <c r="L8" s="107"/>
      <c r="M8" s="107"/>
      <c r="N8" s="8"/>
      <c r="O8" s="8"/>
      <c r="P8" s="8"/>
      <c r="Q8" s="8"/>
      <c r="R8" s="8"/>
    </row>
    <row r="9" spans="1:18" ht="15.75" customHeight="1" x14ac:dyDescent="0.25">
      <c r="A9" s="116" t="s">
        <v>14</v>
      </c>
      <c r="B9" s="116"/>
      <c r="C9" s="116"/>
      <c r="D9" s="116"/>
      <c r="E9" s="116"/>
      <c r="F9" s="116"/>
      <c r="G9" s="116"/>
      <c r="H9" s="116"/>
      <c r="I9" s="116"/>
      <c r="J9" s="117"/>
      <c r="K9" s="116"/>
      <c r="L9" s="116"/>
      <c r="M9" s="116"/>
      <c r="N9" s="116"/>
      <c r="O9" s="116"/>
      <c r="P9" s="116"/>
      <c r="Q9" s="116"/>
      <c r="R9" s="116"/>
    </row>
    <row r="10" spans="1:18" ht="15.75" x14ac:dyDescent="0.25">
      <c r="A10" s="5"/>
      <c r="B10" s="5"/>
      <c r="C10" s="1"/>
      <c r="D10" s="7"/>
      <c r="E10" s="7"/>
      <c r="F10" s="7"/>
      <c r="G10" s="7"/>
      <c r="H10" s="7"/>
      <c r="I10" s="7"/>
      <c r="J10" s="45"/>
      <c r="K10" s="7"/>
      <c r="L10" s="7"/>
      <c r="M10" s="7"/>
      <c r="N10" s="7"/>
    </row>
    <row r="11" spans="1:18" ht="15.75" x14ac:dyDescent="0.25">
      <c r="A11" s="5"/>
      <c r="B11" s="5"/>
      <c r="C11" s="1"/>
      <c r="D11" s="7"/>
      <c r="E11" s="7"/>
      <c r="F11" s="7"/>
      <c r="G11" s="7"/>
      <c r="H11" s="7"/>
      <c r="I11" s="7"/>
      <c r="J11" s="45"/>
      <c r="K11" s="7"/>
      <c r="L11" s="7"/>
      <c r="M11" s="7"/>
      <c r="N11" s="7"/>
    </row>
    <row r="12" spans="1:18" ht="15.75" x14ac:dyDescent="0.25">
      <c r="A12" s="5"/>
      <c r="B12" s="5"/>
      <c r="C12" s="1"/>
      <c r="D12" s="7"/>
      <c r="E12" s="7"/>
      <c r="F12" s="7"/>
      <c r="G12" s="7"/>
      <c r="H12" s="7"/>
      <c r="I12" s="7"/>
      <c r="J12" s="45"/>
      <c r="K12" s="7"/>
      <c r="L12" s="7"/>
      <c r="M12" s="7"/>
      <c r="N12" s="7"/>
    </row>
    <row r="13" spans="1:18" ht="15.75" x14ac:dyDescent="0.25">
      <c r="A13" s="6" t="s">
        <v>21</v>
      </c>
      <c r="B13" s="5"/>
      <c r="C13" s="1"/>
      <c r="D13" s="7"/>
      <c r="E13" s="7"/>
      <c r="F13" s="7"/>
      <c r="G13" s="7"/>
      <c r="H13" s="7"/>
      <c r="I13" s="7"/>
      <c r="J13" s="45"/>
      <c r="K13" s="7"/>
      <c r="L13" s="7"/>
      <c r="M13" s="7"/>
      <c r="N13" s="7"/>
    </row>
    <row r="14" spans="1:18" ht="15.75" x14ac:dyDescent="0.25">
      <c r="A14" s="112" t="s">
        <v>23</v>
      </c>
      <c r="B14" s="112"/>
      <c r="C14" s="112"/>
      <c r="D14" s="112"/>
      <c r="E14" s="113" t="s">
        <v>22</v>
      </c>
      <c r="F14" s="114"/>
      <c r="G14" s="114"/>
      <c r="H14" s="114"/>
      <c r="I14" s="114"/>
      <c r="J14" s="114"/>
      <c r="K14" s="114"/>
      <c r="L14" s="114"/>
      <c r="M14" s="114"/>
      <c r="N14" s="114"/>
      <c r="O14" s="114"/>
      <c r="P14" s="114"/>
      <c r="Q14" s="114"/>
      <c r="R14" s="115"/>
    </row>
    <row r="15" spans="1:18" ht="15.75" x14ac:dyDescent="0.25">
      <c r="A15" s="89" t="s">
        <v>7</v>
      </c>
      <c r="B15" s="90"/>
      <c r="C15" s="90"/>
      <c r="D15" s="90"/>
      <c r="E15" s="90"/>
      <c r="F15" s="90"/>
      <c r="G15" s="90"/>
      <c r="H15" s="90"/>
      <c r="I15" s="90"/>
      <c r="J15" s="91"/>
      <c r="K15" s="90"/>
      <c r="L15" s="90"/>
      <c r="M15" s="90"/>
      <c r="N15" s="90"/>
      <c r="O15" s="90"/>
      <c r="P15" s="90"/>
      <c r="Q15" s="90"/>
      <c r="R15" s="92"/>
    </row>
    <row r="16" spans="1:18" ht="59.25" customHeight="1" x14ac:dyDescent="0.25">
      <c r="A16" s="108" t="s">
        <v>46</v>
      </c>
      <c r="B16" s="108"/>
      <c r="C16" s="108"/>
      <c r="D16" s="108"/>
      <c r="E16" s="103" t="s">
        <v>519</v>
      </c>
      <c r="F16" s="103"/>
      <c r="G16" s="103"/>
      <c r="H16" s="103"/>
      <c r="I16" s="103"/>
      <c r="J16" s="104"/>
      <c r="K16" s="103"/>
      <c r="L16" s="103"/>
      <c r="M16" s="103"/>
      <c r="N16" s="103"/>
      <c r="O16" s="103"/>
      <c r="P16" s="103"/>
      <c r="Q16" s="103"/>
      <c r="R16" s="103"/>
    </row>
    <row r="17" spans="1:18" ht="84" customHeight="1" x14ac:dyDescent="0.25">
      <c r="A17" s="108" t="s">
        <v>47</v>
      </c>
      <c r="B17" s="108"/>
      <c r="C17" s="108"/>
      <c r="D17" s="108"/>
      <c r="E17" s="103" t="s">
        <v>520</v>
      </c>
      <c r="F17" s="103"/>
      <c r="G17" s="103"/>
      <c r="H17" s="103"/>
      <c r="I17" s="103"/>
      <c r="J17" s="104"/>
      <c r="K17" s="103"/>
      <c r="L17" s="103"/>
      <c r="M17" s="103"/>
      <c r="N17" s="103"/>
      <c r="O17" s="103"/>
      <c r="P17" s="103"/>
      <c r="Q17" s="103"/>
      <c r="R17" s="103"/>
    </row>
    <row r="18" spans="1:18" ht="15.75" x14ac:dyDescent="0.25">
      <c r="A18" s="122" t="s">
        <v>9</v>
      </c>
      <c r="B18" s="123"/>
      <c r="C18" s="123"/>
      <c r="D18" s="123"/>
      <c r="E18" s="123"/>
      <c r="F18" s="123"/>
      <c r="G18" s="123"/>
      <c r="H18" s="123"/>
      <c r="I18" s="123"/>
      <c r="J18" s="124"/>
      <c r="K18" s="123"/>
      <c r="L18" s="123"/>
      <c r="M18" s="123"/>
      <c r="N18" s="123"/>
      <c r="O18" s="123"/>
      <c r="P18" s="123"/>
      <c r="Q18" s="123"/>
      <c r="R18" s="123"/>
    </row>
    <row r="19" spans="1:18" ht="36" customHeight="1" x14ac:dyDescent="0.25">
      <c r="A19" s="93" t="s">
        <v>48</v>
      </c>
      <c r="B19" s="93"/>
      <c r="C19" s="93"/>
      <c r="D19" s="93"/>
      <c r="E19" s="103" t="s">
        <v>516</v>
      </c>
      <c r="F19" s="103"/>
      <c r="G19" s="103"/>
      <c r="H19" s="103"/>
      <c r="I19" s="103"/>
      <c r="J19" s="104"/>
      <c r="K19" s="103"/>
      <c r="L19" s="103"/>
      <c r="M19" s="103"/>
      <c r="N19" s="103"/>
      <c r="O19" s="103"/>
      <c r="P19" s="103"/>
      <c r="Q19" s="103"/>
      <c r="R19" s="103"/>
    </row>
    <row r="20" spans="1:18" ht="84" customHeight="1" x14ac:dyDescent="0.25">
      <c r="A20" s="93" t="s">
        <v>49</v>
      </c>
      <c r="B20" s="93"/>
      <c r="C20" s="93"/>
      <c r="D20" s="93"/>
      <c r="E20" s="103" t="s">
        <v>521</v>
      </c>
      <c r="F20" s="103"/>
      <c r="G20" s="103"/>
      <c r="H20" s="103"/>
      <c r="I20" s="103"/>
      <c r="J20" s="104"/>
      <c r="K20" s="103"/>
      <c r="L20" s="103"/>
      <c r="M20" s="103"/>
      <c r="N20" s="103"/>
      <c r="O20" s="103"/>
      <c r="P20" s="103"/>
      <c r="Q20" s="103"/>
      <c r="R20" s="103"/>
    </row>
    <row r="21" spans="1:18" ht="48" customHeight="1" x14ac:dyDescent="0.25">
      <c r="A21" s="93" t="s">
        <v>50</v>
      </c>
      <c r="B21" s="93"/>
      <c r="C21" s="93"/>
      <c r="D21" s="93"/>
      <c r="E21" s="103" t="s">
        <v>523</v>
      </c>
      <c r="F21" s="103"/>
      <c r="G21" s="103"/>
      <c r="H21" s="103"/>
      <c r="I21" s="103"/>
      <c r="J21" s="104"/>
      <c r="K21" s="103"/>
      <c r="L21" s="103"/>
      <c r="M21" s="103"/>
      <c r="N21" s="103"/>
      <c r="O21" s="103"/>
      <c r="P21" s="103"/>
      <c r="Q21" s="103"/>
      <c r="R21" s="103"/>
    </row>
    <row r="22" spans="1:18" ht="84.75" customHeight="1" x14ac:dyDescent="0.25">
      <c r="A22" s="93" t="s">
        <v>51</v>
      </c>
      <c r="B22" s="93"/>
      <c r="C22" s="93"/>
      <c r="D22" s="93"/>
      <c r="E22" s="103" t="s">
        <v>284</v>
      </c>
      <c r="F22" s="103"/>
      <c r="G22" s="103"/>
      <c r="H22" s="103"/>
      <c r="I22" s="103"/>
      <c r="J22" s="104"/>
      <c r="K22" s="103"/>
      <c r="L22" s="103"/>
      <c r="M22" s="103"/>
      <c r="N22" s="103"/>
      <c r="O22" s="103"/>
      <c r="P22" s="103"/>
      <c r="Q22" s="103"/>
      <c r="R22" s="103"/>
    </row>
    <row r="23" spans="1:18" ht="43.5" customHeight="1" x14ac:dyDescent="0.25">
      <c r="A23" s="93" t="s">
        <v>172</v>
      </c>
      <c r="B23" s="93"/>
      <c r="C23" s="93"/>
      <c r="D23" s="93"/>
      <c r="E23" s="103" t="s">
        <v>240</v>
      </c>
      <c r="F23" s="103"/>
      <c r="G23" s="103"/>
      <c r="H23" s="103"/>
      <c r="I23" s="103"/>
      <c r="J23" s="104"/>
      <c r="K23" s="103"/>
      <c r="L23" s="103"/>
      <c r="M23" s="103"/>
      <c r="N23" s="103"/>
      <c r="O23" s="103"/>
      <c r="P23" s="103"/>
      <c r="Q23" s="103"/>
      <c r="R23" s="103"/>
    </row>
    <row r="24" spans="1:18" ht="35.25" customHeight="1" x14ac:dyDescent="0.25">
      <c r="A24" s="127" t="s">
        <v>52</v>
      </c>
      <c r="B24" s="128"/>
      <c r="C24" s="128"/>
      <c r="D24" s="129"/>
      <c r="E24" s="103" t="s">
        <v>409</v>
      </c>
      <c r="F24" s="103"/>
      <c r="G24" s="103"/>
      <c r="H24" s="103"/>
      <c r="I24" s="103"/>
      <c r="J24" s="104"/>
      <c r="K24" s="103"/>
      <c r="L24" s="103"/>
      <c r="M24" s="103"/>
      <c r="N24" s="103"/>
      <c r="O24" s="103"/>
      <c r="P24" s="103"/>
      <c r="Q24" s="103"/>
      <c r="R24" s="103"/>
    </row>
    <row r="25" spans="1:18" ht="15.75" x14ac:dyDescent="0.25">
      <c r="A25" s="89" t="s">
        <v>10</v>
      </c>
      <c r="B25" s="90"/>
      <c r="C25" s="90"/>
      <c r="D25" s="90"/>
      <c r="E25" s="90"/>
      <c r="F25" s="90"/>
      <c r="G25" s="90"/>
      <c r="H25" s="90"/>
      <c r="I25" s="90"/>
      <c r="J25" s="91"/>
      <c r="K25" s="90"/>
      <c r="L25" s="90"/>
      <c r="M25" s="90"/>
      <c r="N25" s="90"/>
      <c r="O25" s="90"/>
      <c r="P25" s="90"/>
      <c r="Q25" s="90"/>
      <c r="R25" s="92"/>
    </row>
    <row r="26" spans="1:18" ht="51.75" customHeight="1" x14ac:dyDescent="0.25">
      <c r="A26" s="93" t="s">
        <v>53</v>
      </c>
      <c r="B26" s="93"/>
      <c r="C26" s="93"/>
      <c r="D26" s="93"/>
      <c r="E26" s="103" t="s">
        <v>285</v>
      </c>
      <c r="F26" s="103"/>
      <c r="G26" s="103"/>
      <c r="H26" s="103"/>
      <c r="I26" s="103"/>
      <c r="J26" s="104"/>
      <c r="K26" s="103"/>
      <c r="L26" s="103"/>
      <c r="M26" s="103"/>
      <c r="N26" s="103"/>
      <c r="O26" s="103"/>
      <c r="P26" s="103"/>
      <c r="Q26" s="103"/>
      <c r="R26" s="103"/>
    </row>
    <row r="27" spans="1:18" ht="83.25" customHeight="1" x14ac:dyDescent="0.25">
      <c r="A27" s="93" t="s">
        <v>54</v>
      </c>
      <c r="B27" s="93"/>
      <c r="C27" s="93"/>
      <c r="D27" s="93"/>
      <c r="E27" s="103" t="s">
        <v>286</v>
      </c>
      <c r="F27" s="103"/>
      <c r="G27" s="103"/>
      <c r="H27" s="103"/>
      <c r="I27" s="103"/>
      <c r="J27" s="104"/>
      <c r="K27" s="103"/>
      <c r="L27" s="103"/>
      <c r="M27" s="103"/>
      <c r="N27" s="103"/>
      <c r="O27" s="103"/>
      <c r="P27" s="103"/>
      <c r="Q27" s="103"/>
      <c r="R27" s="103"/>
    </row>
    <row r="28" spans="1:18" ht="51.75" customHeight="1" x14ac:dyDescent="0.25">
      <c r="A28" s="93" t="s">
        <v>55</v>
      </c>
      <c r="B28" s="93"/>
      <c r="C28" s="93"/>
      <c r="D28" s="93"/>
      <c r="E28" s="103" t="s">
        <v>241</v>
      </c>
      <c r="F28" s="103"/>
      <c r="G28" s="103"/>
      <c r="H28" s="103"/>
      <c r="I28" s="103"/>
      <c r="J28" s="104"/>
      <c r="K28" s="103"/>
      <c r="L28" s="103"/>
      <c r="M28" s="103"/>
      <c r="N28" s="103"/>
      <c r="O28" s="103"/>
      <c r="P28" s="103"/>
      <c r="Q28" s="103"/>
      <c r="R28" s="103"/>
    </row>
    <row r="29" spans="1:18" ht="15.75" x14ac:dyDescent="0.25">
      <c r="A29" s="89" t="s">
        <v>11</v>
      </c>
      <c r="B29" s="90"/>
      <c r="C29" s="90"/>
      <c r="D29" s="90"/>
      <c r="E29" s="90"/>
      <c r="F29" s="90"/>
      <c r="G29" s="90"/>
      <c r="H29" s="90"/>
      <c r="I29" s="90"/>
      <c r="J29" s="91"/>
      <c r="K29" s="90"/>
      <c r="L29" s="90"/>
      <c r="M29" s="90"/>
      <c r="N29" s="90"/>
      <c r="O29" s="90"/>
      <c r="P29" s="90"/>
      <c r="Q29" s="90"/>
      <c r="R29" s="92"/>
    </row>
    <row r="30" spans="1:18" ht="67.5" customHeight="1" x14ac:dyDescent="0.25">
      <c r="A30" s="93" t="s">
        <v>56</v>
      </c>
      <c r="B30" s="93"/>
      <c r="C30" s="93"/>
      <c r="D30" s="93"/>
      <c r="E30" s="103" t="s">
        <v>287</v>
      </c>
      <c r="F30" s="103"/>
      <c r="G30" s="103"/>
      <c r="H30" s="103"/>
      <c r="I30" s="103"/>
      <c r="J30" s="104"/>
      <c r="K30" s="103"/>
      <c r="L30" s="103"/>
      <c r="M30" s="103"/>
      <c r="N30" s="103"/>
      <c r="O30" s="103"/>
      <c r="P30" s="103"/>
      <c r="Q30" s="103"/>
      <c r="R30" s="103"/>
    </row>
    <row r="31" spans="1:18" ht="45.75" customHeight="1" x14ac:dyDescent="0.25">
      <c r="A31" s="93" t="s">
        <v>57</v>
      </c>
      <c r="B31" s="93"/>
      <c r="C31" s="93"/>
      <c r="D31" s="93"/>
      <c r="E31" s="103" t="s">
        <v>242</v>
      </c>
      <c r="F31" s="103"/>
      <c r="G31" s="103"/>
      <c r="H31" s="103"/>
      <c r="I31" s="103"/>
      <c r="J31" s="104"/>
      <c r="K31" s="103"/>
      <c r="L31" s="103"/>
      <c r="M31" s="103"/>
      <c r="N31" s="103"/>
      <c r="O31" s="103"/>
      <c r="P31" s="103"/>
      <c r="Q31" s="103"/>
      <c r="R31" s="103"/>
    </row>
    <row r="32" spans="1:18" ht="36" customHeight="1" x14ac:dyDescent="0.25">
      <c r="A32" s="93" t="s">
        <v>58</v>
      </c>
      <c r="B32" s="93"/>
      <c r="C32" s="93"/>
      <c r="D32" s="93"/>
      <c r="E32" s="103" t="s">
        <v>517</v>
      </c>
      <c r="F32" s="103"/>
      <c r="G32" s="103"/>
      <c r="H32" s="103"/>
      <c r="I32" s="103"/>
      <c r="J32" s="104"/>
      <c r="K32" s="103"/>
      <c r="L32" s="103"/>
      <c r="M32" s="103"/>
      <c r="N32" s="103"/>
      <c r="O32" s="103"/>
      <c r="P32" s="103"/>
      <c r="Q32" s="103"/>
      <c r="R32" s="103"/>
    </row>
    <row r="33" spans="1:18" ht="84.75" customHeight="1" x14ac:dyDescent="0.25">
      <c r="A33" s="93" t="s">
        <v>59</v>
      </c>
      <c r="B33" s="93"/>
      <c r="C33" s="93"/>
      <c r="D33" s="93"/>
      <c r="E33" s="103" t="s">
        <v>522</v>
      </c>
      <c r="F33" s="103"/>
      <c r="G33" s="103"/>
      <c r="H33" s="103"/>
      <c r="I33" s="103"/>
      <c r="J33" s="104"/>
      <c r="K33" s="103"/>
      <c r="L33" s="103"/>
      <c r="M33" s="103"/>
      <c r="N33" s="103"/>
      <c r="O33" s="103"/>
      <c r="P33" s="103"/>
      <c r="Q33" s="103"/>
      <c r="R33" s="103"/>
    </row>
    <row r="34" spans="1:18" ht="15.75" customHeight="1" x14ac:dyDescent="0.25">
      <c r="A34" s="95" t="s">
        <v>36</v>
      </c>
      <c r="B34" s="96"/>
      <c r="C34" s="96"/>
      <c r="D34" s="96"/>
      <c r="E34" s="96"/>
      <c r="F34" s="96"/>
      <c r="G34" s="96"/>
      <c r="H34" s="96"/>
      <c r="I34" s="96"/>
      <c r="J34" s="96"/>
      <c r="K34" s="96"/>
      <c r="L34" s="96"/>
      <c r="M34" s="96"/>
      <c r="N34" s="96"/>
      <c r="O34" s="96"/>
      <c r="P34" s="96"/>
      <c r="Q34" s="96"/>
      <c r="R34" s="96"/>
    </row>
    <row r="35" spans="1:18" ht="14.25" customHeight="1" x14ac:dyDescent="0.25">
      <c r="A35" s="95" t="s">
        <v>38</v>
      </c>
      <c r="B35" s="96"/>
      <c r="C35" s="96"/>
      <c r="D35" s="96"/>
      <c r="E35" s="96"/>
      <c r="F35" s="96"/>
      <c r="G35" s="96"/>
      <c r="H35" s="96"/>
      <c r="I35" s="96"/>
      <c r="J35" s="96"/>
      <c r="K35" s="96"/>
      <c r="L35" s="96"/>
      <c r="M35" s="96"/>
      <c r="N35" s="96"/>
      <c r="O35" s="96"/>
      <c r="P35" s="96"/>
      <c r="Q35" s="96"/>
      <c r="R35" s="96"/>
    </row>
    <row r="36" spans="1:18" ht="15.75" x14ac:dyDescent="0.25">
      <c r="A36" s="5"/>
      <c r="B36" s="5"/>
      <c r="C36" s="1"/>
      <c r="D36" s="4"/>
      <c r="E36" s="4"/>
      <c r="F36" s="4"/>
      <c r="G36" s="4"/>
      <c r="H36" s="4"/>
      <c r="I36" s="4"/>
      <c r="J36" s="4"/>
      <c r="K36" s="4"/>
      <c r="L36" s="4"/>
      <c r="M36" s="4"/>
      <c r="N36" s="4"/>
    </row>
    <row r="37" spans="1:18" ht="15.75" x14ac:dyDescent="0.25">
      <c r="A37" s="6" t="s">
        <v>26</v>
      </c>
      <c r="B37" s="6"/>
      <c r="C37" s="1"/>
      <c r="D37" s="1"/>
      <c r="E37" s="1"/>
      <c r="F37" s="1"/>
      <c r="G37" s="1"/>
      <c r="H37" s="1"/>
      <c r="I37" s="1"/>
      <c r="J37" s="48"/>
      <c r="K37" s="1"/>
      <c r="L37" s="1"/>
      <c r="M37" s="1"/>
      <c r="N37" s="1"/>
    </row>
    <row r="38" spans="1:18" s="68" customFormat="1" ht="22.5" customHeight="1" x14ac:dyDescent="0.2">
      <c r="A38" s="97" t="s">
        <v>0</v>
      </c>
      <c r="B38" s="99" t="s">
        <v>20</v>
      </c>
      <c r="C38" s="87" t="s">
        <v>25</v>
      </c>
      <c r="D38" s="88"/>
      <c r="E38" s="88"/>
      <c r="F38" s="88"/>
      <c r="G38" s="88"/>
      <c r="H38" s="87" t="s">
        <v>27</v>
      </c>
      <c r="I38" s="88"/>
      <c r="J38" s="87"/>
      <c r="K38" s="88"/>
      <c r="L38" s="101" t="s">
        <v>35</v>
      </c>
      <c r="M38" s="102"/>
      <c r="N38" s="102"/>
      <c r="O38" s="101" t="s">
        <v>15</v>
      </c>
      <c r="P38" s="102"/>
      <c r="Q38" s="102"/>
      <c r="R38" s="94" t="s">
        <v>30</v>
      </c>
    </row>
    <row r="39" spans="1:18" s="68" customFormat="1" ht="124.5" customHeight="1" x14ac:dyDescent="0.2">
      <c r="A39" s="98"/>
      <c r="B39" s="100"/>
      <c r="C39" s="43" t="s">
        <v>1</v>
      </c>
      <c r="D39" s="43" t="s">
        <v>2</v>
      </c>
      <c r="E39" s="44" t="s">
        <v>31</v>
      </c>
      <c r="F39" s="44" t="s">
        <v>32</v>
      </c>
      <c r="G39" s="44" t="s">
        <v>3</v>
      </c>
      <c r="H39" s="10" t="s">
        <v>28</v>
      </c>
      <c r="I39" s="10" t="s">
        <v>29</v>
      </c>
      <c r="J39" s="10" t="s">
        <v>33</v>
      </c>
      <c r="K39" s="10" t="s">
        <v>34</v>
      </c>
      <c r="L39" s="11" t="s">
        <v>4</v>
      </c>
      <c r="M39" s="43" t="s">
        <v>18</v>
      </c>
      <c r="N39" s="11" t="s">
        <v>16</v>
      </c>
      <c r="O39" s="11" t="s">
        <v>504</v>
      </c>
      <c r="P39" s="43" t="s">
        <v>19</v>
      </c>
      <c r="Q39" s="11" t="s">
        <v>17</v>
      </c>
      <c r="R39" s="88"/>
    </row>
    <row r="40" spans="1:18" s="68" customFormat="1" ht="99" customHeight="1" x14ac:dyDescent="0.2">
      <c r="A40" s="50" t="s">
        <v>8</v>
      </c>
      <c r="B40" s="13" t="s">
        <v>43</v>
      </c>
      <c r="C40" s="14" t="s">
        <v>44</v>
      </c>
      <c r="D40" s="14" t="s">
        <v>45</v>
      </c>
      <c r="E40" s="55">
        <v>24314</v>
      </c>
      <c r="F40" s="55">
        <v>23721</v>
      </c>
      <c r="G40" s="14">
        <v>23910</v>
      </c>
      <c r="H40" s="15"/>
      <c r="I40" s="15"/>
      <c r="J40" s="15"/>
      <c r="K40" s="15"/>
      <c r="L40" s="72"/>
      <c r="M40" s="72"/>
      <c r="N40" s="72"/>
      <c r="O40" s="72"/>
      <c r="P40" s="72"/>
      <c r="Q40" s="72"/>
      <c r="R40" s="69" t="s">
        <v>510</v>
      </c>
    </row>
    <row r="41" spans="1:18" s="68" customFormat="1" ht="151.5" customHeight="1" x14ac:dyDescent="0.2">
      <c r="A41" s="50" t="s">
        <v>5</v>
      </c>
      <c r="B41" s="13" t="s">
        <v>60</v>
      </c>
      <c r="C41" s="14" t="s">
        <v>62</v>
      </c>
      <c r="D41" s="22" t="s">
        <v>61</v>
      </c>
      <c r="E41" s="55">
        <v>5.5</v>
      </c>
      <c r="F41" s="55">
        <v>4</v>
      </c>
      <c r="G41" s="14">
        <v>6.9</v>
      </c>
      <c r="H41" s="15"/>
      <c r="I41" s="15"/>
      <c r="J41" s="15"/>
      <c r="K41" s="15"/>
      <c r="L41" s="72"/>
      <c r="M41" s="72"/>
      <c r="N41" s="72"/>
      <c r="O41" s="72"/>
      <c r="P41" s="72"/>
      <c r="Q41" s="72"/>
      <c r="R41" s="69" t="s">
        <v>168</v>
      </c>
    </row>
    <row r="42" spans="1:18" s="68" customFormat="1" ht="96" x14ac:dyDescent="0.2">
      <c r="A42" s="51"/>
      <c r="B42" s="16"/>
      <c r="C42" s="14" t="s">
        <v>63</v>
      </c>
      <c r="D42" s="14" t="s">
        <v>64</v>
      </c>
      <c r="E42" s="55">
        <v>260911.73</v>
      </c>
      <c r="F42" s="55">
        <v>205949</v>
      </c>
      <c r="G42" s="39">
        <v>201523.1</v>
      </c>
      <c r="H42" s="15"/>
      <c r="I42" s="15"/>
      <c r="J42" s="15"/>
      <c r="K42" s="15"/>
      <c r="L42" s="72"/>
      <c r="M42" s="72"/>
      <c r="N42" s="72"/>
      <c r="O42" s="72"/>
      <c r="P42" s="72"/>
      <c r="Q42" s="72"/>
      <c r="R42" s="21" t="s">
        <v>305</v>
      </c>
    </row>
    <row r="43" spans="1:18" s="68" customFormat="1" ht="96" x14ac:dyDescent="0.2">
      <c r="A43" s="51"/>
      <c r="B43" s="16"/>
      <c r="C43" s="14" t="s">
        <v>65</v>
      </c>
      <c r="D43" s="14" t="s">
        <v>72</v>
      </c>
      <c r="E43" s="55">
        <v>1169.6500000000001</v>
      </c>
      <c r="F43" s="55">
        <v>0</v>
      </c>
      <c r="G43" s="14">
        <v>0</v>
      </c>
      <c r="H43" s="15"/>
      <c r="I43" s="15"/>
      <c r="J43" s="15"/>
      <c r="K43" s="15"/>
      <c r="L43" s="72"/>
      <c r="M43" s="72"/>
      <c r="N43" s="72"/>
      <c r="O43" s="72"/>
      <c r="P43" s="72"/>
      <c r="Q43" s="72"/>
      <c r="R43" s="31"/>
    </row>
    <row r="44" spans="1:18" s="68" customFormat="1" ht="84" x14ac:dyDescent="0.2">
      <c r="A44" s="51"/>
      <c r="B44" s="16"/>
      <c r="C44" s="14" t="s">
        <v>66</v>
      </c>
      <c r="D44" s="14" t="s">
        <v>73</v>
      </c>
      <c r="E44" s="55">
        <v>0.13400000000000001</v>
      </c>
      <c r="F44" s="55">
        <v>0.13400000000000001</v>
      </c>
      <c r="G44" s="14">
        <v>0</v>
      </c>
      <c r="H44" s="15"/>
      <c r="I44" s="15"/>
      <c r="J44" s="15"/>
      <c r="K44" s="15"/>
      <c r="L44" s="72"/>
      <c r="M44" s="72"/>
      <c r="N44" s="72"/>
      <c r="O44" s="72"/>
      <c r="P44" s="72"/>
      <c r="Q44" s="72"/>
      <c r="R44" s="31" t="s">
        <v>542</v>
      </c>
    </row>
    <row r="45" spans="1:18" s="68" customFormat="1" ht="72" x14ac:dyDescent="0.2">
      <c r="A45" s="51"/>
      <c r="B45" s="16"/>
      <c r="C45" s="14" t="s">
        <v>67</v>
      </c>
      <c r="D45" s="14" t="s">
        <v>74</v>
      </c>
      <c r="E45" s="55">
        <v>20</v>
      </c>
      <c r="F45" s="55">
        <v>20</v>
      </c>
      <c r="G45" s="14">
        <v>17</v>
      </c>
      <c r="H45" s="15"/>
      <c r="I45" s="15"/>
      <c r="J45" s="15"/>
      <c r="K45" s="15"/>
      <c r="L45" s="72"/>
      <c r="M45" s="72"/>
      <c r="N45" s="72"/>
      <c r="O45" s="72"/>
      <c r="P45" s="72"/>
      <c r="Q45" s="72"/>
      <c r="R45" s="29" t="s">
        <v>466</v>
      </c>
    </row>
    <row r="46" spans="1:18" s="68" customFormat="1" ht="84" x14ac:dyDescent="0.2">
      <c r="A46" s="51"/>
      <c r="B46" s="16"/>
      <c r="C46" s="14" t="s">
        <v>68</v>
      </c>
      <c r="D46" s="14" t="s">
        <v>75</v>
      </c>
      <c r="E46" s="55">
        <v>1</v>
      </c>
      <c r="F46" s="55">
        <v>1</v>
      </c>
      <c r="G46" s="14">
        <v>1</v>
      </c>
      <c r="H46" s="15"/>
      <c r="I46" s="15"/>
      <c r="J46" s="15"/>
      <c r="K46" s="15"/>
      <c r="L46" s="72"/>
      <c r="M46" s="72"/>
      <c r="N46" s="72"/>
      <c r="O46" s="72"/>
      <c r="P46" s="72"/>
      <c r="Q46" s="72"/>
      <c r="R46" s="31" t="s">
        <v>470</v>
      </c>
    </row>
    <row r="47" spans="1:18" s="68" customFormat="1" ht="72" x14ac:dyDescent="0.2">
      <c r="A47" s="51"/>
      <c r="B47" s="16"/>
      <c r="C47" s="14" t="s">
        <v>69</v>
      </c>
      <c r="D47" s="14" t="s">
        <v>76</v>
      </c>
      <c r="E47" s="55">
        <v>0.35</v>
      </c>
      <c r="F47" s="55">
        <v>0.35</v>
      </c>
      <c r="G47" s="14">
        <v>0.35</v>
      </c>
      <c r="H47" s="15"/>
      <c r="I47" s="15"/>
      <c r="J47" s="15"/>
      <c r="K47" s="15"/>
      <c r="L47" s="72"/>
      <c r="M47" s="72"/>
      <c r="N47" s="72"/>
      <c r="O47" s="72"/>
      <c r="P47" s="72"/>
      <c r="Q47" s="72"/>
      <c r="R47" s="31" t="s">
        <v>465</v>
      </c>
    </row>
    <row r="48" spans="1:18" s="68" customFormat="1" ht="120" x14ac:dyDescent="0.2">
      <c r="A48" s="51"/>
      <c r="B48" s="16"/>
      <c r="C48" s="14" t="s">
        <v>70</v>
      </c>
      <c r="D48" s="14" t="s">
        <v>77</v>
      </c>
      <c r="E48" s="55">
        <v>1000000</v>
      </c>
      <c r="F48" s="56">
        <v>0</v>
      </c>
      <c r="G48" s="14">
        <v>0</v>
      </c>
      <c r="H48" s="15"/>
      <c r="I48" s="15"/>
      <c r="J48" s="15"/>
      <c r="K48" s="15"/>
      <c r="L48" s="72"/>
      <c r="M48" s="72"/>
      <c r="N48" s="72"/>
      <c r="O48" s="72"/>
      <c r="P48" s="72"/>
      <c r="Q48" s="72"/>
      <c r="R48" s="31"/>
    </row>
    <row r="49" spans="1:18" s="68" customFormat="1" ht="120" x14ac:dyDescent="0.2">
      <c r="A49" s="51"/>
      <c r="B49" s="16"/>
      <c r="C49" s="14" t="s">
        <v>71</v>
      </c>
      <c r="D49" s="14" t="s">
        <v>78</v>
      </c>
      <c r="E49" s="55">
        <v>15</v>
      </c>
      <c r="F49" s="55">
        <v>0</v>
      </c>
      <c r="G49" s="14">
        <v>0</v>
      </c>
      <c r="H49" s="15"/>
      <c r="I49" s="15"/>
      <c r="J49" s="15"/>
      <c r="K49" s="15"/>
      <c r="L49" s="72"/>
      <c r="M49" s="72"/>
      <c r="N49" s="72"/>
      <c r="O49" s="72"/>
      <c r="P49" s="72"/>
      <c r="Q49" s="72"/>
      <c r="R49" s="31"/>
    </row>
    <row r="50" spans="1:18" s="68" customFormat="1" ht="282.75" customHeight="1" x14ac:dyDescent="0.2">
      <c r="A50" s="50" t="s">
        <v>6</v>
      </c>
      <c r="B50" s="13" t="s">
        <v>561</v>
      </c>
      <c r="C50" s="14" t="s">
        <v>63</v>
      </c>
      <c r="D50" s="21" t="s">
        <v>410</v>
      </c>
      <c r="E50" s="55">
        <v>214005.73</v>
      </c>
      <c r="F50" s="57"/>
      <c r="G50" s="39">
        <v>201523.1</v>
      </c>
      <c r="H50" s="15"/>
      <c r="I50" s="15"/>
      <c r="J50" s="15"/>
      <c r="K50" s="15"/>
      <c r="L50" s="73">
        <f>L60+L62+L63+L66+L68+L67+L70+L71</f>
        <v>7171123.8600000003</v>
      </c>
      <c r="M50" s="73">
        <f t="shared" ref="M50:Q50" si="0">M60+M62+M63+M66+M68+M67+M70+M71</f>
        <v>5302837.2399999993</v>
      </c>
      <c r="N50" s="73">
        <f t="shared" si="0"/>
        <v>1868286.6199999999</v>
      </c>
      <c r="O50" s="73">
        <f t="shared" si="0"/>
        <v>5433935.2000000011</v>
      </c>
      <c r="P50" s="73">
        <f t="shared" si="0"/>
        <v>4193686.3599999994</v>
      </c>
      <c r="Q50" s="73">
        <f t="shared" si="0"/>
        <v>1240248.8399999996</v>
      </c>
      <c r="R50" s="29" t="s">
        <v>543</v>
      </c>
    </row>
    <row r="51" spans="1:18" s="68" customFormat="1" ht="96" x14ac:dyDescent="0.2">
      <c r="A51" s="51"/>
      <c r="B51" s="16"/>
      <c r="C51" s="14" t="s">
        <v>65</v>
      </c>
      <c r="D51" s="14" t="s">
        <v>411</v>
      </c>
      <c r="E51" s="55">
        <v>1169.6500000000001</v>
      </c>
      <c r="F51" s="55"/>
      <c r="G51" s="14">
        <v>0</v>
      </c>
      <c r="H51" s="15"/>
      <c r="I51" s="15"/>
      <c r="J51" s="15"/>
      <c r="K51" s="15"/>
      <c r="L51" s="72"/>
      <c r="M51" s="72"/>
      <c r="N51" s="72"/>
      <c r="O51" s="72"/>
      <c r="P51" s="72"/>
      <c r="Q51" s="72"/>
      <c r="R51" s="29"/>
    </row>
    <row r="52" spans="1:18" s="68" customFormat="1" ht="84" x14ac:dyDescent="0.2">
      <c r="A52" s="51"/>
      <c r="B52" s="16"/>
      <c r="C52" s="14" t="s">
        <v>68</v>
      </c>
      <c r="D52" s="14" t="s">
        <v>412</v>
      </c>
      <c r="E52" s="55">
        <v>1</v>
      </c>
      <c r="F52" s="55"/>
      <c r="G52" s="14">
        <v>1</v>
      </c>
      <c r="H52" s="15"/>
      <c r="I52" s="15"/>
      <c r="J52" s="15"/>
      <c r="K52" s="15"/>
      <c r="L52" s="72"/>
      <c r="M52" s="72"/>
      <c r="N52" s="72"/>
      <c r="O52" s="72"/>
      <c r="P52" s="72"/>
      <c r="Q52" s="72"/>
      <c r="R52" s="31" t="s">
        <v>470</v>
      </c>
    </row>
    <row r="53" spans="1:18" s="68" customFormat="1" ht="72" x14ac:dyDescent="0.2">
      <c r="A53" s="50" t="s">
        <v>273</v>
      </c>
      <c r="B53" s="13" t="s">
        <v>525</v>
      </c>
      <c r="C53" s="14" t="s">
        <v>67</v>
      </c>
      <c r="D53" s="14" t="s">
        <v>289</v>
      </c>
      <c r="E53" s="55">
        <v>20</v>
      </c>
      <c r="F53" s="57"/>
      <c r="G53" s="14">
        <v>17</v>
      </c>
      <c r="H53" s="15"/>
      <c r="I53" s="15"/>
      <c r="J53" s="15"/>
      <c r="K53" s="15"/>
      <c r="L53" s="73">
        <f>L64+L72</f>
        <v>1860449.24</v>
      </c>
      <c r="M53" s="73">
        <f t="shared" ref="M53:Q53" si="1">M64+M72</f>
        <v>1685869</v>
      </c>
      <c r="N53" s="73">
        <f t="shared" si="1"/>
        <v>174580.24</v>
      </c>
      <c r="O53" s="73">
        <f t="shared" si="1"/>
        <v>378202.06</v>
      </c>
      <c r="P53" s="73">
        <f t="shared" si="1"/>
        <v>327281.49</v>
      </c>
      <c r="Q53" s="73">
        <f t="shared" si="1"/>
        <v>50920.57</v>
      </c>
      <c r="R53" s="29" t="s">
        <v>466</v>
      </c>
    </row>
    <row r="54" spans="1:18" s="68" customFormat="1" ht="96" x14ac:dyDescent="0.2">
      <c r="A54" s="51"/>
      <c r="B54" s="16"/>
      <c r="C54" s="14" t="s">
        <v>63</v>
      </c>
      <c r="D54" s="14" t="s">
        <v>410</v>
      </c>
      <c r="E54" s="55">
        <v>27860</v>
      </c>
      <c r="F54" s="57"/>
      <c r="G54" s="14">
        <v>0</v>
      </c>
      <c r="H54" s="15"/>
      <c r="I54" s="15"/>
      <c r="J54" s="15"/>
      <c r="K54" s="15"/>
      <c r="L54" s="72"/>
      <c r="M54" s="72"/>
      <c r="N54" s="72"/>
      <c r="O54" s="72"/>
      <c r="P54" s="72"/>
      <c r="Q54" s="72"/>
      <c r="R54" s="29"/>
    </row>
    <row r="55" spans="1:18" s="68" customFormat="1" ht="132.75" customHeight="1" x14ac:dyDescent="0.2">
      <c r="A55" s="50" t="s">
        <v>274</v>
      </c>
      <c r="B55" s="12" t="s">
        <v>526</v>
      </c>
      <c r="C55" s="14" t="s">
        <v>66</v>
      </c>
      <c r="D55" s="14" t="s">
        <v>413</v>
      </c>
      <c r="E55" s="55">
        <v>0.13400000000000001</v>
      </c>
      <c r="F55" s="57"/>
      <c r="G55" s="14">
        <v>0</v>
      </c>
      <c r="H55" s="15"/>
      <c r="I55" s="15"/>
      <c r="J55" s="15"/>
      <c r="K55" s="15"/>
      <c r="L55" s="73">
        <f>L65+L69+L73</f>
        <v>725171.32000000007</v>
      </c>
      <c r="M55" s="73">
        <f t="shared" ref="M55:Q55" si="2">M65+M69+M73</f>
        <v>592728.32999999996</v>
      </c>
      <c r="N55" s="73">
        <f t="shared" si="2"/>
        <v>132442.99</v>
      </c>
      <c r="O55" s="73">
        <f t="shared" si="2"/>
        <v>353955.33</v>
      </c>
      <c r="P55" s="73">
        <f t="shared" si="2"/>
        <v>297852.42</v>
      </c>
      <c r="Q55" s="73">
        <f t="shared" si="2"/>
        <v>56102.909999999996</v>
      </c>
      <c r="R55" s="29"/>
    </row>
    <row r="56" spans="1:18" s="68" customFormat="1" ht="72" x14ac:dyDescent="0.2">
      <c r="A56" s="51"/>
      <c r="B56" s="16"/>
      <c r="C56" s="14" t="s">
        <v>296</v>
      </c>
      <c r="D56" s="14" t="s">
        <v>414</v>
      </c>
      <c r="E56" s="55">
        <v>0.35</v>
      </c>
      <c r="F56" s="57"/>
      <c r="G56" s="14">
        <v>0.35</v>
      </c>
      <c r="H56" s="15"/>
      <c r="I56" s="15"/>
      <c r="J56" s="15"/>
      <c r="K56" s="15"/>
      <c r="L56" s="72"/>
      <c r="M56" s="72"/>
      <c r="N56" s="72"/>
      <c r="O56" s="72"/>
      <c r="P56" s="72"/>
      <c r="Q56" s="72"/>
      <c r="R56" s="31" t="s">
        <v>465</v>
      </c>
    </row>
    <row r="57" spans="1:18" s="68" customFormat="1" ht="144" x14ac:dyDescent="0.2">
      <c r="A57" s="51"/>
      <c r="B57" s="16"/>
      <c r="C57" s="14" t="s">
        <v>70</v>
      </c>
      <c r="D57" s="14" t="s">
        <v>415</v>
      </c>
      <c r="E57" s="55">
        <v>1000000</v>
      </c>
      <c r="F57" s="57"/>
      <c r="G57" s="14">
        <v>0</v>
      </c>
      <c r="H57" s="15"/>
      <c r="I57" s="15"/>
      <c r="J57" s="15"/>
      <c r="K57" s="15"/>
      <c r="L57" s="72"/>
      <c r="M57" s="72"/>
      <c r="N57" s="72"/>
      <c r="O57" s="72"/>
      <c r="P57" s="72"/>
      <c r="Q57" s="72"/>
      <c r="R57" s="29"/>
    </row>
    <row r="58" spans="1:18" s="68" customFormat="1" ht="144" x14ac:dyDescent="0.2">
      <c r="A58" s="51"/>
      <c r="B58" s="16"/>
      <c r="C58" s="14" t="s">
        <v>71</v>
      </c>
      <c r="D58" s="14" t="s">
        <v>416</v>
      </c>
      <c r="E58" s="55">
        <v>15</v>
      </c>
      <c r="F58" s="57"/>
      <c r="G58" s="14">
        <v>0</v>
      </c>
      <c r="H58" s="15"/>
      <c r="I58" s="15"/>
      <c r="J58" s="15"/>
      <c r="K58" s="15"/>
      <c r="L58" s="72"/>
      <c r="M58" s="72"/>
      <c r="N58" s="72"/>
      <c r="O58" s="72"/>
      <c r="P58" s="72"/>
      <c r="Q58" s="72"/>
      <c r="R58" s="29"/>
    </row>
    <row r="59" spans="1:18" s="68" customFormat="1" ht="142.5" customHeight="1" x14ac:dyDescent="0.2">
      <c r="A59" s="51"/>
      <c r="B59" s="16"/>
      <c r="C59" s="14" t="s">
        <v>63</v>
      </c>
      <c r="D59" s="14" t="s">
        <v>417</v>
      </c>
      <c r="E59" s="55">
        <v>19046</v>
      </c>
      <c r="F59" s="57"/>
      <c r="G59" s="14">
        <v>0</v>
      </c>
      <c r="H59" s="15"/>
      <c r="I59" s="15"/>
      <c r="J59" s="15"/>
      <c r="K59" s="15"/>
      <c r="L59" s="72"/>
      <c r="M59" s="72"/>
      <c r="N59" s="72"/>
      <c r="O59" s="72"/>
      <c r="P59" s="72"/>
      <c r="Q59" s="72"/>
      <c r="R59" s="29"/>
    </row>
    <row r="60" spans="1:18" s="68" customFormat="1" ht="171.75" customHeight="1" x14ac:dyDescent="0.2">
      <c r="A60" s="141" t="s">
        <v>306</v>
      </c>
      <c r="B60" s="143" t="s">
        <v>418</v>
      </c>
      <c r="C60" s="14" t="s">
        <v>63</v>
      </c>
      <c r="D60" s="14" t="s">
        <v>524</v>
      </c>
      <c r="E60" s="58">
        <v>6826.23</v>
      </c>
      <c r="F60" s="57"/>
      <c r="G60" s="14">
        <v>0</v>
      </c>
      <c r="H60" s="154">
        <v>2018</v>
      </c>
      <c r="I60" s="154">
        <v>2021</v>
      </c>
      <c r="J60" s="97" t="s">
        <v>175</v>
      </c>
      <c r="K60" s="157" t="s">
        <v>307</v>
      </c>
      <c r="L60" s="125">
        <v>2463370.09</v>
      </c>
      <c r="M60" s="125">
        <v>1568591</v>
      </c>
      <c r="N60" s="125">
        <v>894779.09</v>
      </c>
      <c r="O60" s="125">
        <v>1476079.94</v>
      </c>
      <c r="P60" s="125">
        <v>1089053.45</v>
      </c>
      <c r="Q60" s="125">
        <v>387026.49</v>
      </c>
      <c r="R60" s="161" t="s">
        <v>308</v>
      </c>
    </row>
    <row r="61" spans="1:18" s="68" customFormat="1" ht="96" x14ac:dyDescent="0.2">
      <c r="A61" s="142"/>
      <c r="B61" s="133"/>
      <c r="C61" s="14" t="s">
        <v>65</v>
      </c>
      <c r="D61" s="14" t="s">
        <v>72</v>
      </c>
      <c r="E61" s="38">
        <v>844.65</v>
      </c>
      <c r="F61" s="57"/>
      <c r="G61" s="14">
        <v>0</v>
      </c>
      <c r="H61" s="155"/>
      <c r="I61" s="155"/>
      <c r="J61" s="156"/>
      <c r="K61" s="158"/>
      <c r="L61" s="159"/>
      <c r="M61" s="159"/>
      <c r="N61" s="160"/>
      <c r="O61" s="160"/>
      <c r="P61" s="160"/>
      <c r="Q61" s="160"/>
      <c r="R61" s="155"/>
    </row>
    <row r="62" spans="1:18" s="68" customFormat="1" ht="96" x14ac:dyDescent="0.2">
      <c r="A62" s="52" t="s">
        <v>309</v>
      </c>
      <c r="B62" s="13" t="s">
        <v>419</v>
      </c>
      <c r="C62" s="14" t="s">
        <v>63</v>
      </c>
      <c r="D62" s="14" t="s">
        <v>64</v>
      </c>
      <c r="E62" s="58">
        <v>5766.1</v>
      </c>
      <c r="F62" s="57"/>
      <c r="G62" s="14">
        <v>5766.1</v>
      </c>
      <c r="H62" s="35">
        <v>2017</v>
      </c>
      <c r="I62" s="35">
        <v>2020</v>
      </c>
      <c r="J62" s="42" t="s">
        <v>180</v>
      </c>
      <c r="K62" s="36" t="s">
        <v>310</v>
      </c>
      <c r="L62" s="58">
        <v>1142603.75</v>
      </c>
      <c r="M62" s="58">
        <v>933080.12</v>
      </c>
      <c r="N62" s="58">
        <v>209523.63</v>
      </c>
      <c r="O62" s="58">
        <v>1142588.6399999999</v>
      </c>
      <c r="P62" s="58">
        <v>933067.78</v>
      </c>
      <c r="Q62" s="58">
        <v>209520.86</v>
      </c>
      <c r="R62" s="75" t="s">
        <v>511</v>
      </c>
    </row>
    <row r="63" spans="1:18" s="68" customFormat="1" ht="204" customHeight="1" x14ac:dyDescent="0.2">
      <c r="A63" s="52" t="s">
        <v>311</v>
      </c>
      <c r="B63" s="13" t="s">
        <v>312</v>
      </c>
      <c r="C63" s="14" t="s">
        <v>63</v>
      </c>
      <c r="D63" s="14" t="s">
        <v>64</v>
      </c>
      <c r="E63" s="58">
        <v>98869</v>
      </c>
      <c r="F63" s="57"/>
      <c r="G63" s="14">
        <v>98827</v>
      </c>
      <c r="H63" s="35">
        <v>2017</v>
      </c>
      <c r="I63" s="35">
        <v>2019</v>
      </c>
      <c r="J63" s="42" t="s">
        <v>180</v>
      </c>
      <c r="K63" s="36" t="s">
        <v>313</v>
      </c>
      <c r="L63" s="58">
        <v>667440.92000000004</v>
      </c>
      <c r="M63" s="58">
        <v>617382.84</v>
      </c>
      <c r="N63" s="58">
        <v>50058.080000000002</v>
      </c>
      <c r="O63" s="58">
        <v>667440.92000000004</v>
      </c>
      <c r="P63" s="58">
        <v>617382.84</v>
      </c>
      <c r="Q63" s="58">
        <v>50058.080000000002</v>
      </c>
      <c r="R63" s="81" t="s">
        <v>512</v>
      </c>
    </row>
    <row r="64" spans="1:18" s="68" customFormat="1" ht="72" x14ac:dyDescent="0.2">
      <c r="A64" s="52" t="s">
        <v>290</v>
      </c>
      <c r="B64" s="13" t="s">
        <v>291</v>
      </c>
      <c r="C64" s="14" t="s">
        <v>67</v>
      </c>
      <c r="D64" s="14" t="s">
        <v>289</v>
      </c>
      <c r="E64" s="34">
        <v>21</v>
      </c>
      <c r="F64" s="57"/>
      <c r="G64" s="14">
        <v>17</v>
      </c>
      <c r="H64" s="77">
        <v>2016</v>
      </c>
      <c r="I64" s="77">
        <v>2020</v>
      </c>
      <c r="J64" s="40" t="s">
        <v>175</v>
      </c>
      <c r="K64" s="34" t="s">
        <v>292</v>
      </c>
      <c r="L64" s="59">
        <v>431079</v>
      </c>
      <c r="M64" s="59">
        <v>366418</v>
      </c>
      <c r="N64" s="58">
        <v>64661</v>
      </c>
      <c r="O64" s="58">
        <v>378202.06</v>
      </c>
      <c r="P64" s="58">
        <v>327281.49</v>
      </c>
      <c r="Q64" s="58">
        <v>50920.57</v>
      </c>
      <c r="R64" s="82" t="s">
        <v>293</v>
      </c>
    </row>
    <row r="65" spans="1:18" s="68" customFormat="1" ht="72" x14ac:dyDescent="0.2">
      <c r="A65" s="52" t="s">
        <v>294</v>
      </c>
      <c r="B65" s="13" t="s">
        <v>295</v>
      </c>
      <c r="C65" s="14" t="s">
        <v>296</v>
      </c>
      <c r="D65" s="14" t="s">
        <v>297</v>
      </c>
      <c r="E65" s="34">
        <v>0.35</v>
      </c>
      <c r="F65" s="57"/>
      <c r="G65" s="14">
        <v>0.35</v>
      </c>
      <c r="H65" s="77">
        <v>2016</v>
      </c>
      <c r="I65" s="77">
        <v>2020</v>
      </c>
      <c r="J65" s="40" t="s">
        <v>180</v>
      </c>
      <c r="K65" s="34" t="s">
        <v>298</v>
      </c>
      <c r="L65" s="59">
        <v>338552.03</v>
      </c>
      <c r="M65" s="59">
        <v>287769.21999999997</v>
      </c>
      <c r="N65" s="58">
        <v>50782.81</v>
      </c>
      <c r="O65" s="58">
        <v>338552.03</v>
      </c>
      <c r="P65" s="58">
        <v>287769.21999999997</v>
      </c>
      <c r="Q65" s="58">
        <v>50782.81</v>
      </c>
      <c r="R65" s="29"/>
    </row>
    <row r="66" spans="1:18" s="68" customFormat="1" ht="108" x14ac:dyDescent="0.2">
      <c r="A66" s="52" t="s">
        <v>249</v>
      </c>
      <c r="B66" s="13" t="s">
        <v>243</v>
      </c>
      <c r="C66" s="14" t="s">
        <v>63</v>
      </c>
      <c r="D66" s="14" t="s">
        <v>244</v>
      </c>
      <c r="E66" s="54">
        <v>101439</v>
      </c>
      <c r="F66" s="57"/>
      <c r="G66" s="14">
        <v>78609</v>
      </c>
      <c r="H66" s="77">
        <v>2017</v>
      </c>
      <c r="I66" s="77">
        <v>2019</v>
      </c>
      <c r="J66" s="42" t="s">
        <v>180</v>
      </c>
      <c r="K66" s="19" t="s">
        <v>245</v>
      </c>
      <c r="L66" s="74">
        <v>985763.28</v>
      </c>
      <c r="M66" s="74">
        <v>550216.61</v>
      </c>
      <c r="N66" s="33">
        <v>435546.67</v>
      </c>
      <c r="O66" s="74">
        <v>985763.28</v>
      </c>
      <c r="P66" s="74">
        <v>550216.61</v>
      </c>
      <c r="Q66" s="33">
        <v>435546.67</v>
      </c>
      <c r="R66" s="31" t="s">
        <v>246</v>
      </c>
    </row>
    <row r="67" spans="1:18" s="68" customFormat="1" ht="84" x14ac:dyDescent="0.2">
      <c r="A67" s="52" t="s">
        <v>250</v>
      </c>
      <c r="B67" s="13" t="s">
        <v>477</v>
      </c>
      <c r="C67" s="14" t="s">
        <v>63</v>
      </c>
      <c r="D67" s="14" t="s">
        <v>244</v>
      </c>
      <c r="E67" s="34">
        <v>8081.1</v>
      </c>
      <c r="F67" s="57"/>
      <c r="G67" s="14"/>
      <c r="H67" s="77">
        <v>2019</v>
      </c>
      <c r="I67" s="77">
        <v>2021</v>
      </c>
      <c r="J67" s="40" t="s">
        <v>175</v>
      </c>
      <c r="K67" s="19" t="s">
        <v>247</v>
      </c>
      <c r="L67" s="74">
        <v>342043.32</v>
      </c>
      <c r="M67" s="74">
        <v>261176</v>
      </c>
      <c r="N67" s="33">
        <v>80867.320000000007</v>
      </c>
      <c r="O67" s="74">
        <v>307977.11</v>
      </c>
      <c r="P67" s="74">
        <v>235163.86</v>
      </c>
      <c r="Q67" s="33">
        <v>72813.25</v>
      </c>
      <c r="R67" s="82" t="s">
        <v>248</v>
      </c>
    </row>
    <row r="68" spans="1:18" s="68" customFormat="1" ht="96" x14ac:dyDescent="0.2">
      <c r="A68" s="52" t="s">
        <v>467</v>
      </c>
      <c r="B68" s="13" t="s">
        <v>468</v>
      </c>
      <c r="C68" s="14" t="s">
        <v>63</v>
      </c>
      <c r="D68" s="14" t="s">
        <v>64</v>
      </c>
      <c r="E68" s="34">
        <v>1230</v>
      </c>
      <c r="F68" s="57"/>
      <c r="G68" s="14">
        <v>0</v>
      </c>
      <c r="H68" s="77">
        <v>2020</v>
      </c>
      <c r="I68" s="77">
        <v>2021</v>
      </c>
      <c r="J68" s="61" t="s">
        <v>175</v>
      </c>
      <c r="K68" s="19" t="s">
        <v>469</v>
      </c>
      <c r="L68" s="74">
        <f>SUM(M68,N68)</f>
        <v>891263.89</v>
      </c>
      <c r="M68" s="74">
        <v>765575.4</v>
      </c>
      <c r="N68" s="33">
        <v>125688.49</v>
      </c>
      <c r="O68" s="33">
        <f>SUM(P68,Q68)</f>
        <v>175446.69999999998</v>
      </c>
      <c r="P68" s="33">
        <v>161986.54999999999</v>
      </c>
      <c r="Q68" s="33">
        <v>13460.15</v>
      </c>
      <c r="R68" s="29"/>
    </row>
    <row r="69" spans="1:18" s="68" customFormat="1" ht="84" x14ac:dyDescent="0.2">
      <c r="A69" s="52" t="s">
        <v>173</v>
      </c>
      <c r="B69" s="13" t="s">
        <v>174</v>
      </c>
      <c r="C69" s="14" t="s">
        <v>66</v>
      </c>
      <c r="D69" s="14" t="s">
        <v>73</v>
      </c>
      <c r="E69" s="34">
        <v>0.13400000000000001</v>
      </c>
      <c r="F69" s="57"/>
      <c r="G69" s="14">
        <v>0</v>
      </c>
      <c r="H69" s="77">
        <v>2019</v>
      </c>
      <c r="I69" s="77">
        <v>2021</v>
      </c>
      <c r="J69" s="61" t="s">
        <v>175</v>
      </c>
      <c r="K69" s="19" t="s">
        <v>176</v>
      </c>
      <c r="L69" s="33">
        <f>SUM(M69,N69)</f>
        <v>194771.6</v>
      </c>
      <c r="M69" s="33">
        <v>127500</v>
      </c>
      <c r="N69" s="33">
        <v>67271.600000000006</v>
      </c>
      <c r="O69" s="33">
        <f>SUM(P69,Q69)</f>
        <v>15403.300000000001</v>
      </c>
      <c r="P69" s="33">
        <v>10083.200000000001</v>
      </c>
      <c r="Q69" s="33">
        <v>5320.1</v>
      </c>
      <c r="R69" s="81" t="s">
        <v>177</v>
      </c>
    </row>
    <row r="70" spans="1:18" s="68" customFormat="1" ht="87" customHeight="1" x14ac:dyDescent="0.2">
      <c r="A70" s="52" t="s">
        <v>178</v>
      </c>
      <c r="B70" s="13" t="s">
        <v>179</v>
      </c>
      <c r="C70" s="14" t="s">
        <v>63</v>
      </c>
      <c r="D70" s="14" t="s">
        <v>64</v>
      </c>
      <c r="E70" s="34">
        <v>18321</v>
      </c>
      <c r="F70" s="57"/>
      <c r="G70" s="14">
        <v>18321</v>
      </c>
      <c r="H70" s="77">
        <v>2017</v>
      </c>
      <c r="I70" s="77">
        <v>2020</v>
      </c>
      <c r="J70" s="61" t="s">
        <v>180</v>
      </c>
      <c r="K70" s="19" t="s">
        <v>181</v>
      </c>
      <c r="L70" s="33">
        <f>SUM(M70,N70)</f>
        <v>608050.61</v>
      </c>
      <c r="M70" s="33">
        <v>546815.47</v>
      </c>
      <c r="N70" s="33">
        <v>61235.14</v>
      </c>
      <c r="O70" s="33">
        <f>SUM(P70,Q70)</f>
        <v>608050.61</v>
      </c>
      <c r="P70" s="33">
        <v>546815.47</v>
      </c>
      <c r="Q70" s="33">
        <v>61235.14</v>
      </c>
      <c r="R70" s="20"/>
    </row>
    <row r="71" spans="1:18" s="68" customFormat="1" ht="84" x14ac:dyDescent="0.2">
      <c r="A71" s="52" t="s">
        <v>299</v>
      </c>
      <c r="B71" s="13" t="s">
        <v>300</v>
      </c>
      <c r="C71" s="14" t="s">
        <v>68</v>
      </c>
      <c r="D71" s="14" t="s">
        <v>75</v>
      </c>
      <c r="E71" s="34">
        <v>1</v>
      </c>
      <c r="F71" s="57"/>
      <c r="G71" s="14">
        <v>1</v>
      </c>
      <c r="H71" s="77">
        <v>2017</v>
      </c>
      <c r="I71" s="77">
        <v>2018</v>
      </c>
      <c r="J71" s="40" t="s">
        <v>180</v>
      </c>
      <c r="K71" s="34" t="s">
        <v>301</v>
      </c>
      <c r="L71" s="59">
        <v>70588</v>
      </c>
      <c r="M71" s="59">
        <v>59999.8</v>
      </c>
      <c r="N71" s="58">
        <v>10588.2</v>
      </c>
      <c r="O71" s="58">
        <v>70588</v>
      </c>
      <c r="P71" s="58">
        <v>59999.8</v>
      </c>
      <c r="Q71" s="58">
        <v>10588.2</v>
      </c>
      <c r="R71" s="29"/>
    </row>
    <row r="72" spans="1:18" s="68" customFormat="1" ht="99.75" customHeight="1" x14ac:dyDescent="0.2">
      <c r="A72" s="52" t="s">
        <v>314</v>
      </c>
      <c r="B72" s="13" t="s">
        <v>315</v>
      </c>
      <c r="C72" s="14" t="s">
        <v>63</v>
      </c>
      <c r="D72" s="14" t="s">
        <v>505</v>
      </c>
      <c r="E72" s="59">
        <v>27860</v>
      </c>
      <c r="F72" s="57"/>
      <c r="G72" s="14">
        <v>0</v>
      </c>
      <c r="H72" s="77">
        <v>2020</v>
      </c>
      <c r="I72" s="77">
        <v>2023</v>
      </c>
      <c r="J72" s="40" t="s">
        <v>175</v>
      </c>
      <c r="K72" s="37" t="s">
        <v>316</v>
      </c>
      <c r="L72" s="58">
        <v>1429370.24</v>
      </c>
      <c r="M72" s="58">
        <v>1319451</v>
      </c>
      <c r="N72" s="58">
        <v>109919.24</v>
      </c>
      <c r="O72" s="58">
        <v>0</v>
      </c>
      <c r="P72" s="58">
        <v>0</v>
      </c>
      <c r="Q72" s="58">
        <v>0</v>
      </c>
      <c r="R72" s="81" t="s">
        <v>317</v>
      </c>
    </row>
    <row r="73" spans="1:18" s="68" customFormat="1" ht="87" customHeight="1" x14ac:dyDescent="0.2">
      <c r="A73" s="52" t="s">
        <v>251</v>
      </c>
      <c r="B73" s="13" t="s">
        <v>478</v>
      </c>
      <c r="C73" s="14" t="s">
        <v>63</v>
      </c>
      <c r="D73" s="14" t="s">
        <v>244</v>
      </c>
      <c r="E73" s="62">
        <v>19046</v>
      </c>
      <c r="F73" s="57"/>
      <c r="G73" s="14">
        <v>0</v>
      </c>
      <c r="H73" s="136">
        <v>2020</v>
      </c>
      <c r="I73" s="136">
        <v>2023</v>
      </c>
      <c r="J73" s="138" t="s">
        <v>175</v>
      </c>
      <c r="K73" s="148" t="s">
        <v>252</v>
      </c>
      <c r="L73" s="144">
        <v>191847.69</v>
      </c>
      <c r="M73" s="144">
        <v>177459.11</v>
      </c>
      <c r="N73" s="146">
        <v>14388.58</v>
      </c>
      <c r="O73" s="144">
        <v>0</v>
      </c>
      <c r="P73" s="144">
        <v>0</v>
      </c>
      <c r="Q73" s="146">
        <v>0</v>
      </c>
      <c r="R73" s="167" t="s">
        <v>253</v>
      </c>
    </row>
    <row r="74" spans="1:18" s="68" customFormat="1" ht="87" customHeight="1" x14ac:dyDescent="0.2">
      <c r="A74" s="52"/>
      <c r="B74" s="27"/>
      <c r="C74" s="14" t="s">
        <v>70</v>
      </c>
      <c r="D74" s="14" t="s">
        <v>77</v>
      </c>
      <c r="E74" s="63">
        <v>1000</v>
      </c>
      <c r="F74" s="57"/>
      <c r="G74" s="14">
        <v>0</v>
      </c>
      <c r="H74" s="137"/>
      <c r="I74" s="137"/>
      <c r="J74" s="139"/>
      <c r="K74" s="139"/>
      <c r="L74" s="165"/>
      <c r="M74" s="165"/>
      <c r="N74" s="166"/>
      <c r="O74" s="165"/>
      <c r="P74" s="165"/>
      <c r="Q74" s="166"/>
      <c r="R74" s="168"/>
    </row>
    <row r="75" spans="1:18" s="68" customFormat="1" ht="87" customHeight="1" x14ac:dyDescent="0.2">
      <c r="A75" s="52"/>
      <c r="B75" s="27"/>
      <c r="C75" s="14" t="s">
        <v>71</v>
      </c>
      <c r="D75" s="14" t="s">
        <v>78</v>
      </c>
      <c r="E75" s="34">
        <v>15</v>
      </c>
      <c r="F75" s="57"/>
      <c r="G75" s="14">
        <v>0</v>
      </c>
      <c r="H75" s="134"/>
      <c r="I75" s="134"/>
      <c r="J75" s="140"/>
      <c r="K75" s="140"/>
      <c r="L75" s="145"/>
      <c r="M75" s="145"/>
      <c r="N75" s="147"/>
      <c r="O75" s="145"/>
      <c r="P75" s="145"/>
      <c r="Q75" s="147"/>
      <c r="R75" s="169"/>
    </row>
    <row r="76" spans="1:18" s="68" customFormat="1" ht="120" x14ac:dyDescent="0.2">
      <c r="A76" s="50" t="s">
        <v>79</v>
      </c>
      <c r="B76" s="13" t="s">
        <v>288</v>
      </c>
      <c r="C76" s="14" t="s">
        <v>80</v>
      </c>
      <c r="D76" s="14" t="s">
        <v>82</v>
      </c>
      <c r="E76" s="55">
        <v>10</v>
      </c>
      <c r="F76" s="55">
        <v>8</v>
      </c>
      <c r="G76" s="14">
        <v>12.8</v>
      </c>
      <c r="H76" s="78"/>
      <c r="I76" s="78"/>
      <c r="J76" s="15"/>
      <c r="K76" s="15"/>
      <c r="L76" s="72"/>
      <c r="M76" s="72"/>
      <c r="N76" s="72"/>
      <c r="O76" s="72"/>
      <c r="P76" s="72"/>
      <c r="Q76" s="72"/>
      <c r="R76" s="70" t="s">
        <v>506</v>
      </c>
    </row>
    <row r="77" spans="1:18" s="68" customFormat="1" ht="96" x14ac:dyDescent="0.2">
      <c r="A77" s="51"/>
      <c r="B77" s="16"/>
      <c r="C77" s="14" t="s">
        <v>85</v>
      </c>
      <c r="D77" s="14" t="s">
        <v>64</v>
      </c>
      <c r="E77" s="55">
        <v>386387.1</v>
      </c>
      <c r="F77" s="55">
        <v>0</v>
      </c>
      <c r="G77" s="14">
        <v>0</v>
      </c>
      <c r="H77" s="78"/>
      <c r="I77" s="78"/>
      <c r="J77" s="15"/>
      <c r="K77" s="15"/>
      <c r="L77" s="72"/>
      <c r="M77" s="72"/>
      <c r="N77" s="72"/>
      <c r="O77" s="72"/>
      <c r="P77" s="72"/>
      <c r="Q77" s="72"/>
      <c r="R77" s="31"/>
    </row>
    <row r="78" spans="1:18" s="68" customFormat="1" ht="108" x14ac:dyDescent="0.2">
      <c r="A78" s="51"/>
      <c r="B78" s="16"/>
      <c r="C78" s="14" t="s">
        <v>86</v>
      </c>
      <c r="D78" s="14" t="s">
        <v>87</v>
      </c>
      <c r="E78" s="55">
        <v>1</v>
      </c>
      <c r="F78" s="55">
        <v>1</v>
      </c>
      <c r="G78" s="14">
        <v>1</v>
      </c>
      <c r="H78" s="78"/>
      <c r="I78" s="78"/>
      <c r="J78" s="15"/>
      <c r="K78" s="15"/>
      <c r="L78" s="72"/>
      <c r="M78" s="72"/>
      <c r="N78" s="72"/>
      <c r="O78" s="72"/>
      <c r="P78" s="72"/>
      <c r="Q78" s="72"/>
      <c r="R78" s="31" t="s">
        <v>544</v>
      </c>
    </row>
    <row r="79" spans="1:18" s="68" customFormat="1" ht="156.75" customHeight="1" x14ac:dyDescent="0.2">
      <c r="A79" s="51"/>
      <c r="B79" s="16"/>
      <c r="C79" s="14" t="s">
        <v>88</v>
      </c>
      <c r="D79" s="14" t="s">
        <v>92</v>
      </c>
      <c r="E79" s="55">
        <v>106</v>
      </c>
      <c r="F79" s="55">
        <v>106</v>
      </c>
      <c r="G79" s="14">
        <v>106</v>
      </c>
      <c r="H79" s="78"/>
      <c r="I79" s="78"/>
      <c r="J79" s="15"/>
      <c r="K79" s="15"/>
      <c r="L79" s="72"/>
      <c r="M79" s="72"/>
      <c r="N79" s="72"/>
      <c r="O79" s="72"/>
      <c r="P79" s="72"/>
      <c r="Q79" s="72"/>
      <c r="R79" s="23" t="s">
        <v>463</v>
      </c>
    </row>
    <row r="80" spans="1:18" s="68" customFormat="1" ht="120" x14ac:dyDescent="0.2">
      <c r="A80" s="51"/>
      <c r="B80" s="16"/>
      <c r="C80" s="14" t="s">
        <v>89</v>
      </c>
      <c r="D80" s="14" t="s">
        <v>93</v>
      </c>
      <c r="E80" s="55">
        <v>358</v>
      </c>
      <c r="F80" s="55">
        <v>358</v>
      </c>
      <c r="G80" s="14">
        <v>358</v>
      </c>
      <c r="H80" s="78"/>
      <c r="I80" s="78"/>
      <c r="J80" s="15"/>
      <c r="K80" s="15"/>
      <c r="L80" s="72"/>
      <c r="M80" s="72"/>
      <c r="N80" s="72"/>
      <c r="O80" s="72"/>
      <c r="P80" s="72"/>
      <c r="Q80" s="72"/>
      <c r="R80" s="23" t="s">
        <v>463</v>
      </c>
    </row>
    <row r="81" spans="1:18" s="68" customFormat="1" ht="144" x14ac:dyDescent="0.2">
      <c r="A81" s="51"/>
      <c r="B81" s="16"/>
      <c r="C81" s="14" t="s">
        <v>90</v>
      </c>
      <c r="D81" s="14" t="s">
        <v>94</v>
      </c>
      <c r="E81" s="55">
        <v>42</v>
      </c>
      <c r="F81" s="55">
        <v>42</v>
      </c>
      <c r="G81" s="14">
        <v>42</v>
      </c>
      <c r="H81" s="78"/>
      <c r="I81" s="78"/>
      <c r="J81" s="15"/>
      <c r="K81" s="15"/>
      <c r="L81" s="72"/>
      <c r="M81" s="72"/>
      <c r="N81" s="72"/>
      <c r="O81" s="72"/>
      <c r="P81" s="72"/>
      <c r="Q81" s="72"/>
      <c r="R81" s="23" t="s">
        <v>463</v>
      </c>
    </row>
    <row r="82" spans="1:18" s="68" customFormat="1" ht="84" x14ac:dyDescent="0.2">
      <c r="A82" s="51"/>
      <c r="B82" s="16"/>
      <c r="C82" s="14" t="s">
        <v>91</v>
      </c>
      <c r="D82" s="14" t="s">
        <v>95</v>
      </c>
      <c r="E82" s="55">
        <v>1</v>
      </c>
      <c r="F82" s="55">
        <v>1</v>
      </c>
      <c r="G82" s="14">
        <v>0</v>
      </c>
      <c r="H82" s="78"/>
      <c r="I82" s="78"/>
      <c r="J82" s="15"/>
      <c r="K82" s="15"/>
      <c r="L82" s="72"/>
      <c r="M82" s="72"/>
      <c r="N82" s="72"/>
      <c r="O82" s="72"/>
      <c r="P82" s="72"/>
      <c r="Q82" s="72"/>
      <c r="R82" s="31" t="s">
        <v>182</v>
      </c>
    </row>
    <row r="83" spans="1:18" s="68" customFormat="1" ht="136.5" customHeight="1" x14ac:dyDescent="0.2">
      <c r="A83" s="50" t="s">
        <v>96</v>
      </c>
      <c r="B83" s="13" t="s">
        <v>527</v>
      </c>
      <c r="C83" s="14" t="s">
        <v>86</v>
      </c>
      <c r="D83" s="14" t="s">
        <v>420</v>
      </c>
      <c r="E83" s="55">
        <v>1</v>
      </c>
      <c r="F83" s="57"/>
      <c r="G83" s="14">
        <v>1</v>
      </c>
      <c r="H83" s="78"/>
      <c r="I83" s="78"/>
      <c r="J83" s="15"/>
      <c r="K83" s="15"/>
      <c r="L83" s="73">
        <f>L89</f>
        <v>493252.18</v>
      </c>
      <c r="M83" s="73">
        <f t="shared" ref="M83:Q83" si="3">M89</f>
        <v>419264.35</v>
      </c>
      <c r="N83" s="73">
        <f t="shared" si="3"/>
        <v>73987.83</v>
      </c>
      <c r="O83" s="73">
        <f t="shared" si="3"/>
        <v>395891.83</v>
      </c>
      <c r="P83" s="73">
        <f t="shared" si="3"/>
        <v>336508.05</v>
      </c>
      <c r="Q83" s="73">
        <f t="shared" si="3"/>
        <v>59383.78</v>
      </c>
      <c r="R83" s="23" t="s">
        <v>464</v>
      </c>
    </row>
    <row r="84" spans="1:18" s="68" customFormat="1" ht="147" customHeight="1" x14ac:dyDescent="0.2">
      <c r="A84" s="50" t="s">
        <v>275</v>
      </c>
      <c r="B84" s="13" t="s">
        <v>528</v>
      </c>
      <c r="C84" s="14" t="s">
        <v>88</v>
      </c>
      <c r="D84" s="14" t="s">
        <v>421</v>
      </c>
      <c r="E84" s="55">
        <v>106</v>
      </c>
      <c r="F84" s="57"/>
      <c r="G84" s="14">
        <v>106</v>
      </c>
      <c r="H84" s="78"/>
      <c r="I84" s="78"/>
      <c r="J84" s="15"/>
      <c r="K84" s="15"/>
      <c r="L84" s="73">
        <f>L94</f>
        <v>1229574.6800000002</v>
      </c>
      <c r="M84" s="73">
        <f t="shared" ref="M84:Q84" si="4">M94</f>
        <v>823834.4</v>
      </c>
      <c r="N84" s="73">
        <f t="shared" si="4"/>
        <v>405740.28</v>
      </c>
      <c r="O84" s="73">
        <f t="shared" si="4"/>
        <v>1254818.44</v>
      </c>
      <c r="P84" s="73">
        <f t="shared" si="4"/>
        <v>821970.05</v>
      </c>
      <c r="Q84" s="73">
        <f t="shared" si="4"/>
        <v>432848.39</v>
      </c>
      <c r="R84" s="23" t="s">
        <v>463</v>
      </c>
    </row>
    <row r="85" spans="1:18" s="68" customFormat="1" ht="134.25" customHeight="1" x14ac:dyDescent="0.2">
      <c r="A85" s="51"/>
      <c r="B85" s="16"/>
      <c r="C85" s="14" t="s">
        <v>89</v>
      </c>
      <c r="D85" s="14" t="s">
        <v>422</v>
      </c>
      <c r="E85" s="55">
        <v>358</v>
      </c>
      <c r="F85" s="57"/>
      <c r="G85" s="14">
        <v>358</v>
      </c>
      <c r="H85" s="78"/>
      <c r="I85" s="78"/>
      <c r="J85" s="15"/>
      <c r="K85" s="15"/>
      <c r="L85" s="72"/>
      <c r="M85" s="72"/>
      <c r="N85" s="72"/>
      <c r="O85" s="72"/>
      <c r="P85" s="72"/>
      <c r="Q85" s="72"/>
      <c r="R85" s="23" t="s">
        <v>463</v>
      </c>
    </row>
    <row r="86" spans="1:18" s="68" customFormat="1" ht="165.75" customHeight="1" x14ac:dyDescent="0.2">
      <c r="A86" s="51"/>
      <c r="B86" s="16"/>
      <c r="C86" s="14" t="s">
        <v>90</v>
      </c>
      <c r="D86" s="14" t="s">
        <v>423</v>
      </c>
      <c r="E86" s="55">
        <v>42</v>
      </c>
      <c r="F86" s="57"/>
      <c r="G86" s="14">
        <v>42</v>
      </c>
      <c r="H86" s="78"/>
      <c r="I86" s="78"/>
      <c r="J86" s="15"/>
      <c r="K86" s="15"/>
      <c r="L86" s="72"/>
      <c r="M86" s="72"/>
      <c r="N86" s="72"/>
      <c r="O86" s="72"/>
      <c r="P86" s="72"/>
      <c r="Q86" s="72"/>
      <c r="R86" s="23" t="s">
        <v>463</v>
      </c>
    </row>
    <row r="87" spans="1:18" s="68" customFormat="1" ht="156" customHeight="1" x14ac:dyDescent="0.2">
      <c r="A87" s="52" t="s">
        <v>183</v>
      </c>
      <c r="B87" s="27" t="s">
        <v>529</v>
      </c>
      <c r="C87" s="14" t="s">
        <v>85</v>
      </c>
      <c r="D87" s="14" t="s">
        <v>64</v>
      </c>
      <c r="E87" s="38">
        <v>386387.1</v>
      </c>
      <c r="F87" s="57"/>
      <c r="G87" s="14">
        <v>0</v>
      </c>
      <c r="H87" s="78"/>
      <c r="I87" s="78"/>
      <c r="J87" s="15"/>
      <c r="K87" s="15"/>
      <c r="L87" s="58">
        <f>L90+L91+L93+L92</f>
        <v>3440560.7300000004</v>
      </c>
      <c r="M87" s="58">
        <f t="shared" ref="M87:Q87" si="5">M90+M91+M93+M92</f>
        <v>2431326.0700000003</v>
      </c>
      <c r="N87" s="58">
        <f t="shared" si="5"/>
        <v>1009234.6599999999</v>
      </c>
      <c r="O87" s="58">
        <f t="shared" si="5"/>
        <v>2256765.23</v>
      </c>
      <c r="P87" s="58">
        <f t="shared" si="5"/>
        <v>1565890.61</v>
      </c>
      <c r="Q87" s="58">
        <f t="shared" si="5"/>
        <v>690874.61999999988</v>
      </c>
      <c r="R87" s="23"/>
    </row>
    <row r="88" spans="1:18" s="68" customFormat="1" ht="87" customHeight="1" x14ac:dyDescent="0.2">
      <c r="A88" s="51"/>
      <c r="B88" s="28"/>
      <c r="C88" s="14" t="s">
        <v>91</v>
      </c>
      <c r="D88" s="14" t="s">
        <v>95</v>
      </c>
      <c r="E88" s="38">
        <v>1</v>
      </c>
      <c r="F88" s="57"/>
      <c r="G88" s="14">
        <v>0</v>
      </c>
      <c r="H88" s="78"/>
      <c r="I88" s="78"/>
      <c r="J88" s="15"/>
      <c r="K88" s="15"/>
      <c r="L88" s="72"/>
      <c r="M88" s="72"/>
      <c r="N88" s="72"/>
      <c r="O88" s="72"/>
      <c r="P88" s="72"/>
      <c r="Q88" s="72"/>
      <c r="R88" s="83"/>
    </row>
    <row r="89" spans="1:18" s="68" customFormat="1" ht="118.5" customHeight="1" x14ac:dyDescent="0.2">
      <c r="A89" s="52" t="s">
        <v>318</v>
      </c>
      <c r="B89" s="13" t="s">
        <v>530</v>
      </c>
      <c r="C89" s="14" t="s">
        <v>86</v>
      </c>
      <c r="D89" s="14" t="s">
        <v>87</v>
      </c>
      <c r="E89" s="34">
        <v>1</v>
      </c>
      <c r="F89" s="57"/>
      <c r="G89" s="14">
        <v>1</v>
      </c>
      <c r="H89" s="35">
        <v>2017</v>
      </c>
      <c r="I89" s="35">
        <v>2020</v>
      </c>
      <c r="J89" s="42" t="s">
        <v>175</v>
      </c>
      <c r="K89" s="36" t="s">
        <v>319</v>
      </c>
      <c r="L89" s="58">
        <v>493252.18</v>
      </c>
      <c r="M89" s="58">
        <v>419264.35</v>
      </c>
      <c r="N89" s="58">
        <v>73987.83</v>
      </c>
      <c r="O89" s="58">
        <v>395891.83</v>
      </c>
      <c r="P89" s="58">
        <v>336508.05</v>
      </c>
      <c r="Q89" s="58">
        <v>59383.78</v>
      </c>
      <c r="R89" s="82" t="s">
        <v>320</v>
      </c>
    </row>
    <row r="90" spans="1:18" s="68" customFormat="1" ht="84" x14ac:dyDescent="0.2">
      <c r="A90" s="52" t="s">
        <v>254</v>
      </c>
      <c r="B90" s="13" t="s">
        <v>479</v>
      </c>
      <c r="C90" s="14" t="s">
        <v>85</v>
      </c>
      <c r="D90" s="14" t="s">
        <v>244</v>
      </c>
      <c r="E90" s="38">
        <v>8081.1</v>
      </c>
      <c r="F90" s="57"/>
      <c r="G90" s="14"/>
      <c r="H90" s="79">
        <v>2017</v>
      </c>
      <c r="I90" s="79">
        <v>2021</v>
      </c>
      <c r="J90" s="40" t="s">
        <v>476</v>
      </c>
      <c r="K90" s="18" t="s">
        <v>255</v>
      </c>
      <c r="L90" s="58">
        <v>1137262.6599999999</v>
      </c>
      <c r="M90" s="58">
        <v>761765</v>
      </c>
      <c r="N90" s="58">
        <v>375497.66</v>
      </c>
      <c r="O90" s="58">
        <v>957874.84</v>
      </c>
      <c r="P90" s="58">
        <v>641606.87</v>
      </c>
      <c r="Q90" s="58">
        <v>316267.96999999997</v>
      </c>
      <c r="R90" s="31"/>
    </row>
    <row r="91" spans="1:18" s="68" customFormat="1" ht="87" customHeight="1" x14ac:dyDescent="0.2">
      <c r="A91" s="52" t="s">
        <v>184</v>
      </c>
      <c r="B91" s="13" t="s">
        <v>185</v>
      </c>
      <c r="C91" s="14" t="s">
        <v>85</v>
      </c>
      <c r="D91" s="14" t="s">
        <v>64</v>
      </c>
      <c r="E91" s="34">
        <v>331458</v>
      </c>
      <c r="F91" s="57"/>
      <c r="G91" s="14">
        <v>0</v>
      </c>
      <c r="H91" s="77">
        <v>2017</v>
      </c>
      <c r="I91" s="77">
        <v>2021</v>
      </c>
      <c r="J91" s="61" t="s">
        <v>175</v>
      </c>
      <c r="K91" s="19" t="s">
        <v>186</v>
      </c>
      <c r="L91" s="74">
        <f>SUM(M91,N91)</f>
        <v>1365071.92</v>
      </c>
      <c r="M91" s="74">
        <v>941867</v>
      </c>
      <c r="N91" s="33">
        <v>423204.92</v>
      </c>
      <c r="O91" s="33">
        <f>SUM(P91,Q91)</f>
        <v>812432.46</v>
      </c>
      <c r="P91" s="33">
        <v>560558.98</v>
      </c>
      <c r="Q91" s="33">
        <v>251873.48</v>
      </c>
      <c r="R91" s="29"/>
    </row>
    <row r="92" spans="1:18" s="68" customFormat="1" ht="84" x14ac:dyDescent="0.2">
      <c r="A92" s="52" t="s">
        <v>187</v>
      </c>
      <c r="B92" s="13" t="s">
        <v>188</v>
      </c>
      <c r="C92" s="14" t="s">
        <v>91</v>
      </c>
      <c r="D92" s="14" t="s">
        <v>95</v>
      </c>
      <c r="E92" s="34">
        <v>1</v>
      </c>
      <c r="F92" s="57"/>
      <c r="G92" s="14">
        <v>0</v>
      </c>
      <c r="H92" s="77">
        <v>2017</v>
      </c>
      <c r="I92" s="77">
        <v>2020</v>
      </c>
      <c r="J92" s="61" t="s">
        <v>175</v>
      </c>
      <c r="K92" s="19" t="s">
        <v>189</v>
      </c>
      <c r="L92" s="74">
        <f>SUM(M92,N92)</f>
        <v>589242.17999999993</v>
      </c>
      <c r="M92" s="74">
        <v>420000</v>
      </c>
      <c r="N92" s="33">
        <v>169242.18</v>
      </c>
      <c r="O92" s="33">
        <f>SUM(P92,Q92)</f>
        <v>420015.38</v>
      </c>
      <c r="P92" s="33">
        <v>299378.53000000003</v>
      </c>
      <c r="Q92" s="33">
        <v>120636.85</v>
      </c>
      <c r="R92" s="84" t="s">
        <v>190</v>
      </c>
    </row>
    <row r="93" spans="1:18" s="68" customFormat="1" ht="96" x14ac:dyDescent="0.2">
      <c r="A93" s="52" t="s">
        <v>191</v>
      </c>
      <c r="B93" s="13" t="s">
        <v>192</v>
      </c>
      <c r="C93" s="14" t="s">
        <v>85</v>
      </c>
      <c r="D93" s="14" t="s">
        <v>64</v>
      </c>
      <c r="E93" s="34">
        <v>46848</v>
      </c>
      <c r="F93" s="57"/>
      <c r="G93" s="14">
        <v>0</v>
      </c>
      <c r="H93" s="77">
        <v>2020</v>
      </c>
      <c r="I93" s="77">
        <v>2021</v>
      </c>
      <c r="J93" s="61" t="s">
        <v>175</v>
      </c>
      <c r="K93" s="19" t="s">
        <v>193</v>
      </c>
      <c r="L93" s="74">
        <f>SUM(M93,N93)</f>
        <v>348983.97000000003</v>
      </c>
      <c r="M93" s="74">
        <v>307694.07</v>
      </c>
      <c r="N93" s="33">
        <v>41289.9</v>
      </c>
      <c r="O93" s="33">
        <f>SUM(P93,Q93)</f>
        <v>66442.55</v>
      </c>
      <c r="P93" s="33">
        <v>64346.23</v>
      </c>
      <c r="Q93" s="33">
        <v>2096.3200000000002</v>
      </c>
      <c r="R93" s="29"/>
    </row>
    <row r="94" spans="1:18" s="68" customFormat="1" ht="132" x14ac:dyDescent="0.2">
      <c r="A94" s="52" t="s">
        <v>194</v>
      </c>
      <c r="B94" s="13" t="s">
        <v>195</v>
      </c>
      <c r="C94" s="14" t="s">
        <v>88</v>
      </c>
      <c r="D94" s="14" t="s">
        <v>92</v>
      </c>
      <c r="E94" s="38">
        <v>106</v>
      </c>
      <c r="F94" s="57"/>
      <c r="G94" s="14">
        <v>106</v>
      </c>
      <c r="H94" s="77">
        <v>2016</v>
      </c>
      <c r="I94" s="77">
        <v>2020</v>
      </c>
      <c r="J94" s="61" t="s">
        <v>175</v>
      </c>
      <c r="K94" s="19" t="s">
        <v>196</v>
      </c>
      <c r="L94" s="74">
        <f>SUM(M94,N94)</f>
        <v>1229574.6800000002</v>
      </c>
      <c r="M94" s="74">
        <v>823834.4</v>
      </c>
      <c r="N94" s="33">
        <v>405740.28</v>
      </c>
      <c r="O94" s="33">
        <f>SUM(P94,Q94)</f>
        <v>1254818.44</v>
      </c>
      <c r="P94" s="33">
        <v>821970.05</v>
      </c>
      <c r="Q94" s="33">
        <v>432848.39</v>
      </c>
      <c r="R94" s="84" t="s">
        <v>197</v>
      </c>
    </row>
    <row r="95" spans="1:18" s="68" customFormat="1" ht="120" x14ac:dyDescent="0.2">
      <c r="A95" s="53"/>
      <c r="B95" s="30"/>
      <c r="C95" s="14" t="s">
        <v>89</v>
      </c>
      <c r="D95" s="14" t="s">
        <v>93</v>
      </c>
      <c r="E95" s="38">
        <v>358</v>
      </c>
      <c r="F95" s="57"/>
      <c r="G95" s="14">
        <v>358</v>
      </c>
      <c r="H95" s="78"/>
      <c r="I95" s="78"/>
      <c r="J95" s="15"/>
      <c r="K95" s="15"/>
      <c r="L95" s="72"/>
      <c r="M95" s="72"/>
      <c r="N95" s="72"/>
      <c r="O95" s="72"/>
      <c r="P95" s="72"/>
      <c r="Q95" s="72"/>
      <c r="R95" s="20"/>
    </row>
    <row r="96" spans="1:18" s="68" customFormat="1" ht="144" x14ac:dyDescent="0.2">
      <c r="A96" s="53"/>
      <c r="B96" s="30"/>
      <c r="C96" s="14" t="s">
        <v>90</v>
      </c>
      <c r="D96" s="14" t="s">
        <v>94</v>
      </c>
      <c r="E96" s="38">
        <v>42</v>
      </c>
      <c r="F96" s="57"/>
      <c r="G96" s="14">
        <v>42</v>
      </c>
      <c r="H96" s="78"/>
      <c r="I96" s="78"/>
      <c r="J96" s="15"/>
      <c r="K96" s="15"/>
      <c r="L96" s="72"/>
      <c r="M96" s="72"/>
      <c r="N96" s="72"/>
      <c r="O96" s="72"/>
      <c r="P96" s="72"/>
      <c r="Q96" s="72"/>
      <c r="R96" s="20"/>
    </row>
    <row r="97" spans="1:18" s="68" customFormat="1" ht="132" x14ac:dyDescent="0.2">
      <c r="A97" s="50" t="s">
        <v>81</v>
      </c>
      <c r="B97" s="12" t="s">
        <v>109</v>
      </c>
      <c r="C97" s="14" t="s">
        <v>83</v>
      </c>
      <c r="D97" s="14" t="s">
        <v>84</v>
      </c>
      <c r="E97" s="55">
        <v>100</v>
      </c>
      <c r="F97" s="55">
        <v>120</v>
      </c>
      <c r="G97" s="14">
        <v>127.6</v>
      </c>
      <c r="H97" s="78"/>
      <c r="I97" s="78"/>
      <c r="J97" s="15"/>
      <c r="K97" s="15"/>
      <c r="L97" s="72"/>
      <c r="M97" s="72"/>
      <c r="N97" s="72"/>
      <c r="O97" s="72"/>
      <c r="P97" s="72"/>
      <c r="Q97" s="72"/>
      <c r="R97" s="31" t="s">
        <v>167</v>
      </c>
    </row>
    <row r="98" spans="1:18" s="68" customFormat="1" ht="96" x14ac:dyDescent="0.2">
      <c r="A98" s="51"/>
      <c r="B98" s="16"/>
      <c r="C98" s="14" t="s">
        <v>97</v>
      </c>
      <c r="D98" s="14" t="s">
        <v>64</v>
      </c>
      <c r="E98" s="55">
        <v>158000.5</v>
      </c>
      <c r="F98" s="55">
        <v>152847</v>
      </c>
      <c r="G98" s="14">
        <v>144512</v>
      </c>
      <c r="H98" s="78"/>
      <c r="I98" s="78"/>
      <c r="J98" s="15"/>
      <c r="K98" s="15"/>
      <c r="L98" s="72"/>
      <c r="M98" s="72"/>
      <c r="N98" s="72"/>
      <c r="O98" s="72"/>
      <c r="P98" s="72"/>
      <c r="Q98" s="72"/>
      <c r="R98" s="31" t="s">
        <v>545</v>
      </c>
    </row>
    <row r="99" spans="1:18" s="68" customFormat="1" ht="84" x14ac:dyDescent="0.2">
      <c r="A99" s="51"/>
      <c r="B99" s="16"/>
      <c r="C99" s="14" t="s">
        <v>98</v>
      </c>
      <c r="D99" s="14" t="s">
        <v>73</v>
      </c>
      <c r="E99" s="55">
        <v>3.887</v>
      </c>
      <c r="F99" s="55">
        <v>3.887</v>
      </c>
      <c r="G99" s="14">
        <v>3.73</v>
      </c>
      <c r="H99" s="78"/>
      <c r="I99" s="78"/>
      <c r="J99" s="15"/>
      <c r="K99" s="15"/>
      <c r="L99" s="72"/>
      <c r="M99" s="72"/>
      <c r="N99" s="72"/>
      <c r="O99" s="72"/>
      <c r="P99" s="72"/>
      <c r="Q99" s="72"/>
      <c r="R99" s="31" t="s">
        <v>473</v>
      </c>
    </row>
    <row r="100" spans="1:18" s="68" customFormat="1" ht="132" x14ac:dyDescent="0.2">
      <c r="A100" s="51"/>
      <c r="B100" s="16"/>
      <c r="C100" s="14" t="s">
        <v>99</v>
      </c>
      <c r="D100" s="14" t="s">
        <v>110</v>
      </c>
      <c r="E100" s="55">
        <v>1</v>
      </c>
      <c r="F100" s="55">
        <v>1</v>
      </c>
      <c r="G100" s="14">
        <v>0</v>
      </c>
      <c r="H100" s="78"/>
      <c r="I100" s="78"/>
      <c r="J100" s="15"/>
      <c r="K100" s="15"/>
      <c r="L100" s="72"/>
      <c r="M100" s="72"/>
      <c r="N100" s="72"/>
      <c r="O100" s="72"/>
      <c r="P100" s="72"/>
      <c r="Q100" s="72"/>
      <c r="R100" s="31"/>
    </row>
    <row r="101" spans="1:18" s="68" customFormat="1" ht="108" x14ac:dyDescent="0.2">
      <c r="A101" s="51"/>
      <c r="B101" s="16"/>
      <c r="C101" s="14" t="s">
        <v>100</v>
      </c>
      <c r="D101" s="14" t="s">
        <v>111</v>
      </c>
      <c r="E101" s="55">
        <v>1</v>
      </c>
      <c r="F101" s="55">
        <v>1</v>
      </c>
      <c r="G101" s="14">
        <v>0</v>
      </c>
      <c r="H101" s="78"/>
      <c r="I101" s="78"/>
      <c r="J101" s="15"/>
      <c r="K101" s="15"/>
      <c r="L101" s="72"/>
      <c r="M101" s="72"/>
      <c r="N101" s="72"/>
      <c r="O101" s="72"/>
      <c r="P101" s="72"/>
      <c r="Q101" s="72"/>
      <c r="R101" s="31"/>
    </row>
    <row r="102" spans="1:18" s="68" customFormat="1" ht="108" x14ac:dyDescent="0.2">
      <c r="A102" s="51"/>
      <c r="B102" s="16"/>
      <c r="C102" s="14" t="s">
        <v>101</v>
      </c>
      <c r="D102" s="14" t="s">
        <v>112</v>
      </c>
      <c r="E102" s="55">
        <v>2</v>
      </c>
      <c r="F102" s="55">
        <v>2</v>
      </c>
      <c r="G102" s="14">
        <v>0</v>
      </c>
      <c r="H102" s="78"/>
      <c r="I102" s="78"/>
      <c r="J102" s="15"/>
      <c r="K102" s="15"/>
      <c r="L102" s="72"/>
      <c r="M102" s="72"/>
      <c r="N102" s="72"/>
      <c r="O102" s="72"/>
      <c r="P102" s="72"/>
      <c r="Q102" s="72"/>
      <c r="R102" s="31"/>
    </row>
    <row r="103" spans="1:18" s="68" customFormat="1" ht="72" x14ac:dyDescent="0.2">
      <c r="A103" s="51"/>
      <c r="B103" s="16"/>
      <c r="C103" s="14" t="s">
        <v>102</v>
      </c>
      <c r="D103" s="14" t="s">
        <v>113</v>
      </c>
      <c r="E103" s="55">
        <v>0.72799999999999998</v>
      </c>
      <c r="F103" s="55">
        <v>0.72799999999999998</v>
      </c>
      <c r="G103" s="14">
        <v>0.57999999999999996</v>
      </c>
      <c r="H103" s="78"/>
      <c r="I103" s="78"/>
      <c r="J103" s="15"/>
      <c r="K103" s="15"/>
      <c r="L103" s="72"/>
      <c r="M103" s="72"/>
      <c r="N103" s="72"/>
      <c r="O103" s="72"/>
      <c r="P103" s="72"/>
      <c r="Q103" s="72"/>
      <c r="R103" s="31" t="s">
        <v>198</v>
      </c>
    </row>
    <row r="104" spans="1:18" s="68" customFormat="1" ht="84" x14ac:dyDescent="0.2">
      <c r="A104" s="51"/>
      <c r="B104" s="16"/>
      <c r="C104" s="14" t="s">
        <v>103</v>
      </c>
      <c r="D104" s="14" t="s">
        <v>114</v>
      </c>
      <c r="E104" s="55">
        <v>1.6</v>
      </c>
      <c r="F104" s="55">
        <v>1.6</v>
      </c>
      <c r="G104" s="14">
        <v>1.79</v>
      </c>
      <c r="H104" s="78"/>
      <c r="I104" s="78"/>
      <c r="J104" s="15"/>
      <c r="K104" s="15"/>
      <c r="L104" s="72"/>
      <c r="M104" s="72"/>
      <c r="N104" s="72"/>
      <c r="O104" s="72"/>
      <c r="P104" s="72"/>
      <c r="Q104" s="72"/>
      <c r="R104" s="31" t="s">
        <v>546</v>
      </c>
    </row>
    <row r="105" spans="1:18" s="68" customFormat="1" ht="144" x14ac:dyDescent="0.2">
      <c r="A105" s="51"/>
      <c r="B105" s="16"/>
      <c r="C105" s="14" t="s">
        <v>104</v>
      </c>
      <c r="D105" s="14" t="s">
        <v>115</v>
      </c>
      <c r="E105" s="55">
        <v>52.58</v>
      </c>
      <c r="F105" s="55">
        <v>52.58</v>
      </c>
      <c r="G105" s="14">
        <v>52.58</v>
      </c>
      <c r="H105" s="78"/>
      <c r="I105" s="78"/>
      <c r="J105" s="15"/>
      <c r="K105" s="15"/>
      <c r="L105" s="72"/>
      <c r="M105" s="72"/>
      <c r="N105" s="72"/>
      <c r="O105" s="72"/>
      <c r="P105" s="72"/>
      <c r="Q105" s="72"/>
      <c r="R105" s="31" t="s">
        <v>219</v>
      </c>
    </row>
    <row r="106" spans="1:18" s="68" customFormat="1" ht="84" x14ac:dyDescent="0.2">
      <c r="A106" s="51"/>
      <c r="B106" s="16"/>
      <c r="C106" s="14" t="s">
        <v>105</v>
      </c>
      <c r="D106" s="14" t="s">
        <v>116</v>
      </c>
      <c r="E106" s="55">
        <v>1</v>
      </c>
      <c r="F106" s="55">
        <v>1</v>
      </c>
      <c r="G106" s="14">
        <v>1</v>
      </c>
      <c r="H106" s="78"/>
      <c r="I106" s="78"/>
      <c r="J106" s="15"/>
      <c r="K106" s="15"/>
      <c r="L106" s="72"/>
      <c r="M106" s="72"/>
      <c r="N106" s="72"/>
      <c r="O106" s="72"/>
      <c r="P106" s="72"/>
      <c r="Q106" s="72"/>
      <c r="R106" s="31" t="s">
        <v>220</v>
      </c>
    </row>
    <row r="107" spans="1:18" s="68" customFormat="1" ht="72" x14ac:dyDescent="0.2">
      <c r="A107" s="51"/>
      <c r="B107" s="16"/>
      <c r="C107" s="14" t="s">
        <v>106</v>
      </c>
      <c r="D107" s="14" t="s">
        <v>76</v>
      </c>
      <c r="E107" s="55">
        <v>0.23599999999999999</v>
      </c>
      <c r="F107" s="55">
        <v>0.23599999999999999</v>
      </c>
      <c r="G107" s="14">
        <v>0.23599999999999999</v>
      </c>
      <c r="H107" s="78"/>
      <c r="I107" s="78"/>
      <c r="J107" s="15"/>
      <c r="K107" s="15"/>
      <c r="L107" s="72"/>
      <c r="M107" s="72"/>
      <c r="N107" s="72"/>
      <c r="O107" s="72"/>
      <c r="P107" s="72"/>
      <c r="Q107" s="72"/>
      <c r="R107" s="31" t="s">
        <v>321</v>
      </c>
    </row>
    <row r="108" spans="1:18" s="68" customFormat="1" ht="84" x14ac:dyDescent="0.2">
      <c r="A108" s="51"/>
      <c r="B108" s="16"/>
      <c r="C108" s="14" t="s">
        <v>107</v>
      </c>
      <c r="D108" s="14" t="s">
        <v>75</v>
      </c>
      <c r="E108" s="55">
        <v>3</v>
      </c>
      <c r="F108" s="55">
        <v>3</v>
      </c>
      <c r="G108" s="14">
        <v>2</v>
      </c>
      <c r="H108" s="78"/>
      <c r="I108" s="78"/>
      <c r="J108" s="15"/>
      <c r="K108" s="15"/>
      <c r="L108" s="72"/>
      <c r="M108" s="72"/>
      <c r="N108" s="72"/>
      <c r="O108" s="72"/>
      <c r="P108" s="72"/>
      <c r="Q108" s="72"/>
      <c r="R108" s="31" t="s">
        <v>547</v>
      </c>
    </row>
    <row r="109" spans="1:18" s="68" customFormat="1" ht="84" x14ac:dyDescent="0.2">
      <c r="A109" s="51"/>
      <c r="B109" s="16"/>
      <c r="C109" s="14" t="s">
        <v>108</v>
      </c>
      <c r="D109" s="14" t="s">
        <v>117</v>
      </c>
      <c r="E109" s="55">
        <v>5</v>
      </c>
      <c r="F109" s="55">
        <v>4</v>
      </c>
      <c r="G109" s="14">
        <v>3</v>
      </c>
      <c r="H109" s="78"/>
      <c r="I109" s="78"/>
      <c r="J109" s="15"/>
      <c r="K109" s="15"/>
      <c r="L109" s="72"/>
      <c r="M109" s="72"/>
      <c r="N109" s="72"/>
      <c r="O109" s="72"/>
      <c r="P109" s="72"/>
      <c r="Q109" s="72"/>
      <c r="R109" s="31" t="s">
        <v>548</v>
      </c>
    </row>
    <row r="110" spans="1:18" s="68" customFormat="1" ht="318" customHeight="1" x14ac:dyDescent="0.2">
      <c r="A110" s="52" t="s">
        <v>118</v>
      </c>
      <c r="B110" s="27" t="s">
        <v>531</v>
      </c>
      <c r="C110" s="14" t="s">
        <v>98</v>
      </c>
      <c r="D110" s="14" t="s">
        <v>73</v>
      </c>
      <c r="E110" s="38">
        <v>3.887</v>
      </c>
      <c r="F110" s="57"/>
      <c r="G110" s="14">
        <v>3.73</v>
      </c>
      <c r="H110" s="78"/>
      <c r="I110" s="78"/>
      <c r="J110" s="15"/>
      <c r="K110" s="15"/>
      <c r="L110" s="58">
        <f>L124+L131+L129+L133+L134+L140+L142+L146</f>
        <v>3338163.3200000003</v>
      </c>
      <c r="M110" s="58">
        <f t="shared" ref="M110:Q110" si="6">M124+M131+M129+M133+M134+M140+M142+M146</f>
        <v>2003114.7000000002</v>
      </c>
      <c r="N110" s="58">
        <f t="shared" si="6"/>
        <v>1335048.6200000001</v>
      </c>
      <c r="O110" s="58">
        <f t="shared" si="6"/>
        <v>3038076.87</v>
      </c>
      <c r="P110" s="58">
        <f t="shared" si="6"/>
        <v>1710026.88</v>
      </c>
      <c r="Q110" s="58">
        <f t="shared" si="6"/>
        <v>1328050.99</v>
      </c>
      <c r="R110" s="64" t="s">
        <v>549</v>
      </c>
    </row>
    <row r="111" spans="1:18" s="68" customFormat="1" ht="72" x14ac:dyDescent="0.2">
      <c r="A111" s="51"/>
      <c r="B111" s="16"/>
      <c r="C111" s="14" t="s">
        <v>106</v>
      </c>
      <c r="D111" s="14" t="s">
        <v>424</v>
      </c>
      <c r="E111" s="55">
        <v>0.23599999999999999</v>
      </c>
      <c r="F111" s="57"/>
      <c r="G111" s="14"/>
      <c r="H111" s="15"/>
      <c r="I111" s="15"/>
      <c r="J111" s="15"/>
      <c r="K111" s="15"/>
      <c r="L111" s="72"/>
      <c r="M111" s="72"/>
      <c r="N111" s="72"/>
      <c r="O111" s="72"/>
      <c r="P111" s="72"/>
      <c r="Q111" s="72"/>
      <c r="R111" s="31"/>
    </row>
    <row r="112" spans="1:18" s="68" customFormat="1" ht="72" x14ac:dyDescent="0.2">
      <c r="A112" s="51"/>
      <c r="B112" s="16"/>
      <c r="C112" s="14" t="s">
        <v>102</v>
      </c>
      <c r="D112" s="14" t="s">
        <v>113</v>
      </c>
      <c r="E112" s="38">
        <v>0.72799999999999998</v>
      </c>
      <c r="F112" s="57"/>
      <c r="G112" s="14">
        <v>0.57999999999999996</v>
      </c>
      <c r="H112" s="15"/>
      <c r="I112" s="15"/>
      <c r="J112" s="15"/>
      <c r="K112" s="15"/>
      <c r="L112" s="72"/>
      <c r="M112" s="72"/>
      <c r="N112" s="72"/>
      <c r="O112" s="72"/>
      <c r="P112" s="72"/>
      <c r="Q112" s="72"/>
      <c r="R112" s="31" t="s">
        <v>462</v>
      </c>
    </row>
    <row r="113" spans="1:18" s="68" customFormat="1" ht="96" x14ac:dyDescent="0.2">
      <c r="A113" s="51"/>
      <c r="B113" s="16"/>
      <c r="C113" s="14" t="s">
        <v>103</v>
      </c>
      <c r="D113" s="14" t="s">
        <v>425</v>
      </c>
      <c r="E113" s="55">
        <v>1.6</v>
      </c>
      <c r="F113" s="57"/>
      <c r="G113" s="14">
        <v>1.79</v>
      </c>
      <c r="H113" s="15"/>
      <c r="I113" s="15"/>
      <c r="J113" s="15"/>
      <c r="K113" s="15"/>
      <c r="L113" s="72"/>
      <c r="M113" s="72"/>
      <c r="N113" s="72"/>
      <c r="O113" s="72"/>
      <c r="P113" s="72"/>
      <c r="Q113" s="72"/>
      <c r="R113" s="31" t="s">
        <v>550</v>
      </c>
    </row>
    <row r="114" spans="1:18" s="68" customFormat="1" ht="84" x14ac:dyDescent="0.2">
      <c r="A114" s="51"/>
      <c r="B114" s="16"/>
      <c r="C114" s="14" t="s">
        <v>108</v>
      </c>
      <c r="D114" s="14" t="s">
        <v>117</v>
      </c>
      <c r="E114" s="38">
        <v>5</v>
      </c>
      <c r="F114" s="57"/>
      <c r="G114" s="14">
        <v>3</v>
      </c>
      <c r="H114" s="15"/>
      <c r="I114" s="15"/>
      <c r="J114" s="15"/>
      <c r="K114" s="15"/>
      <c r="L114" s="72"/>
      <c r="M114" s="72"/>
      <c r="N114" s="72"/>
      <c r="O114" s="72"/>
      <c r="P114" s="72"/>
      <c r="Q114" s="72"/>
      <c r="R114" s="31" t="s">
        <v>551</v>
      </c>
    </row>
    <row r="115" spans="1:18" s="71" customFormat="1" ht="153.75" customHeight="1" x14ac:dyDescent="0.2">
      <c r="A115" s="50" t="s">
        <v>199</v>
      </c>
      <c r="B115" s="12" t="s">
        <v>532</v>
      </c>
      <c r="C115" s="14" t="s">
        <v>99</v>
      </c>
      <c r="D115" s="14" t="s">
        <v>426</v>
      </c>
      <c r="E115" s="55">
        <v>1</v>
      </c>
      <c r="F115" s="57"/>
      <c r="G115" s="14">
        <v>0</v>
      </c>
      <c r="H115" s="15"/>
      <c r="I115" s="15"/>
      <c r="J115" s="15"/>
      <c r="K115" s="15"/>
      <c r="L115" s="73">
        <f>L126+L127+L143</f>
        <v>1281109.3</v>
      </c>
      <c r="M115" s="73">
        <f t="shared" ref="M115:Q115" si="7">M126+M127+M143</f>
        <v>1156778.3500000001</v>
      </c>
      <c r="N115" s="73">
        <f t="shared" si="7"/>
        <v>124330.95</v>
      </c>
      <c r="O115" s="73">
        <f t="shared" si="7"/>
        <v>847864.08000000007</v>
      </c>
      <c r="P115" s="73">
        <f t="shared" si="7"/>
        <v>766728.26</v>
      </c>
      <c r="Q115" s="73">
        <f t="shared" si="7"/>
        <v>81135.820000000007</v>
      </c>
      <c r="R115" s="21"/>
    </row>
    <row r="116" spans="1:18" s="68" customFormat="1" ht="108" x14ac:dyDescent="0.2">
      <c r="A116" s="51"/>
      <c r="B116" s="16"/>
      <c r="C116" s="14" t="s">
        <v>100</v>
      </c>
      <c r="D116" s="14" t="s">
        <v>427</v>
      </c>
      <c r="E116" s="55">
        <v>1</v>
      </c>
      <c r="F116" s="55"/>
      <c r="G116" s="14">
        <v>0</v>
      </c>
      <c r="H116" s="15"/>
      <c r="I116" s="15"/>
      <c r="J116" s="15"/>
      <c r="K116" s="15"/>
      <c r="L116" s="72"/>
      <c r="M116" s="72"/>
      <c r="N116" s="72"/>
      <c r="O116" s="72"/>
      <c r="P116" s="72"/>
      <c r="Q116" s="72"/>
      <c r="R116" s="31"/>
    </row>
    <row r="117" spans="1:18" s="68" customFormat="1" ht="120" x14ac:dyDescent="0.2">
      <c r="A117" s="51"/>
      <c r="B117" s="16"/>
      <c r="C117" s="14" t="s">
        <v>101</v>
      </c>
      <c r="D117" s="14" t="s">
        <v>428</v>
      </c>
      <c r="E117" s="55">
        <v>1</v>
      </c>
      <c r="F117" s="55"/>
      <c r="G117" s="14">
        <v>0</v>
      </c>
      <c r="H117" s="15"/>
      <c r="I117" s="15"/>
      <c r="J117" s="15"/>
      <c r="K117" s="15"/>
      <c r="L117" s="72"/>
      <c r="M117" s="72"/>
      <c r="N117" s="72"/>
      <c r="O117" s="72"/>
      <c r="P117" s="72"/>
      <c r="Q117" s="72"/>
      <c r="R117" s="31"/>
    </row>
    <row r="118" spans="1:18" s="68" customFormat="1" ht="147" customHeight="1" x14ac:dyDescent="0.2">
      <c r="A118" s="50" t="s">
        <v>200</v>
      </c>
      <c r="B118" s="13" t="s">
        <v>533</v>
      </c>
      <c r="C118" s="14" t="s">
        <v>63</v>
      </c>
      <c r="D118" s="14" t="s">
        <v>410</v>
      </c>
      <c r="E118" s="55">
        <v>68959.5</v>
      </c>
      <c r="F118" s="57"/>
      <c r="G118" s="14">
        <v>63761.229999999996</v>
      </c>
      <c r="H118" s="15"/>
      <c r="I118" s="15"/>
      <c r="J118" s="15"/>
      <c r="K118" s="15"/>
      <c r="L118" s="73">
        <f>L128+L137+L138+L139</f>
        <v>2695987.8</v>
      </c>
      <c r="M118" s="73">
        <f t="shared" ref="M118:Q118" si="8">M128+M137+M138+M139</f>
        <v>2263126.71</v>
      </c>
      <c r="N118" s="73">
        <f t="shared" si="8"/>
        <v>432861.08999999997</v>
      </c>
      <c r="O118" s="73">
        <f t="shared" si="8"/>
        <v>2695987.78</v>
      </c>
      <c r="P118" s="73">
        <f t="shared" si="8"/>
        <v>2263126.7000000002</v>
      </c>
      <c r="Q118" s="73">
        <f t="shared" si="8"/>
        <v>432861.08</v>
      </c>
      <c r="R118" s="31" t="s">
        <v>552</v>
      </c>
    </row>
    <row r="119" spans="1:18" s="68" customFormat="1" ht="168" customHeight="1" x14ac:dyDescent="0.2">
      <c r="A119" s="51"/>
      <c r="B119" s="16"/>
      <c r="C119" s="14" t="s">
        <v>104</v>
      </c>
      <c r="D119" s="14" t="s">
        <v>429</v>
      </c>
      <c r="E119" s="55">
        <v>52.58</v>
      </c>
      <c r="F119" s="57"/>
      <c r="G119" s="14">
        <v>52.58</v>
      </c>
      <c r="H119" s="15"/>
      <c r="I119" s="15"/>
      <c r="J119" s="15"/>
      <c r="K119" s="15"/>
      <c r="L119" s="73"/>
      <c r="M119" s="73"/>
      <c r="N119" s="73"/>
      <c r="O119" s="73"/>
      <c r="P119" s="73"/>
      <c r="Q119" s="73"/>
      <c r="R119" s="31" t="s">
        <v>461</v>
      </c>
    </row>
    <row r="120" spans="1:18" s="68" customFormat="1" ht="217.5" customHeight="1" x14ac:dyDescent="0.2">
      <c r="A120" s="52" t="s">
        <v>201</v>
      </c>
      <c r="B120" s="27" t="s">
        <v>534</v>
      </c>
      <c r="C120" s="14" t="s">
        <v>101</v>
      </c>
      <c r="D120" s="14" t="s">
        <v>112</v>
      </c>
      <c r="E120" s="38">
        <v>1</v>
      </c>
      <c r="F120" s="57"/>
      <c r="G120" s="14">
        <v>0</v>
      </c>
      <c r="H120" s="15"/>
      <c r="I120" s="15"/>
      <c r="J120" s="15"/>
      <c r="K120" s="15"/>
      <c r="L120" s="58">
        <f>L132+L136+L144+L145+L147+L148+L149</f>
        <v>7316288.2800000003</v>
      </c>
      <c r="M120" s="58">
        <f t="shared" ref="M120:Q120" si="9">M132+M136+M144+M145+M147+M148+M149</f>
        <v>6731345.5</v>
      </c>
      <c r="N120" s="58">
        <f t="shared" si="9"/>
        <v>584942.78</v>
      </c>
      <c r="O120" s="58">
        <f t="shared" si="9"/>
        <v>6899677.7400000002</v>
      </c>
      <c r="P120" s="58">
        <f t="shared" si="9"/>
        <v>6341615.04</v>
      </c>
      <c r="Q120" s="58">
        <f t="shared" si="9"/>
        <v>558062.69999999995</v>
      </c>
      <c r="R120" s="32"/>
    </row>
    <row r="121" spans="1:18" s="68" customFormat="1" ht="96" x14ac:dyDescent="0.2">
      <c r="A121" s="51"/>
      <c r="B121" s="16"/>
      <c r="C121" s="14" t="s">
        <v>97</v>
      </c>
      <c r="D121" s="14" t="s">
        <v>64</v>
      </c>
      <c r="E121" s="38">
        <v>89041</v>
      </c>
      <c r="F121" s="57"/>
      <c r="G121" s="14">
        <v>89041</v>
      </c>
      <c r="H121" s="15"/>
      <c r="I121" s="15"/>
      <c r="J121" s="15"/>
      <c r="K121" s="15"/>
      <c r="L121" s="58"/>
      <c r="M121" s="58"/>
      <c r="N121" s="58"/>
      <c r="O121" s="58"/>
      <c r="P121" s="58"/>
      <c r="Q121" s="58"/>
      <c r="R121" s="31" t="s">
        <v>553</v>
      </c>
    </row>
    <row r="122" spans="1:18" s="68" customFormat="1" ht="84" x14ac:dyDescent="0.2">
      <c r="A122" s="51"/>
      <c r="B122" s="16"/>
      <c r="C122" s="14" t="s">
        <v>107</v>
      </c>
      <c r="D122" s="14" t="s">
        <v>412</v>
      </c>
      <c r="E122" s="38">
        <v>3</v>
      </c>
      <c r="F122" s="57"/>
      <c r="G122" s="14">
        <v>2</v>
      </c>
      <c r="H122" s="15"/>
      <c r="I122" s="15"/>
      <c r="J122" s="15"/>
      <c r="K122" s="15"/>
      <c r="L122" s="58"/>
      <c r="M122" s="58"/>
      <c r="N122" s="58"/>
      <c r="O122" s="58"/>
      <c r="P122" s="58"/>
      <c r="Q122" s="58"/>
      <c r="R122" s="31" t="s">
        <v>554</v>
      </c>
    </row>
    <row r="123" spans="1:18" s="68" customFormat="1" ht="141" customHeight="1" x14ac:dyDescent="0.2">
      <c r="A123" s="51"/>
      <c r="B123" s="16"/>
      <c r="C123" s="14" t="s">
        <v>105</v>
      </c>
      <c r="D123" s="14" t="s">
        <v>430</v>
      </c>
      <c r="E123" s="38">
        <v>1</v>
      </c>
      <c r="F123" s="57"/>
      <c r="G123" s="14">
        <v>1</v>
      </c>
      <c r="H123" s="15"/>
      <c r="I123" s="15"/>
      <c r="J123" s="15"/>
      <c r="K123" s="15"/>
      <c r="L123" s="58"/>
      <c r="M123" s="58"/>
      <c r="N123" s="58"/>
      <c r="O123" s="58"/>
      <c r="P123" s="58"/>
      <c r="Q123" s="58"/>
      <c r="R123" s="31" t="s">
        <v>460</v>
      </c>
    </row>
    <row r="124" spans="1:18" s="68" customFormat="1" ht="84" x14ac:dyDescent="0.2">
      <c r="A124" s="52" t="s">
        <v>322</v>
      </c>
      <c r="B124" s="143" t="s">
        <v>323</v>
      </c>
      <c r="C124" s="14" t="s">
        <v>98</v>
      </c>
      <c r="D124" s="14" t="s">
        <v>507</v>
      </c>
      <c r="E124" s="38">
        <v>1.0089999999999999</v>
      </c>
      <c r="F124" s="57"/>
      <c r="G124" s="14">
        <v>1.0089999999999999</v>
      </c>
      <c r="H124" s="132">
        <v>2017</v>
      </c>
      <c r="I124" s="132">
        <v>2019</v>
      </c>
      <c r="J124" s="97" t="s">
        <v>180</v>
      </c>
      <c r="K124" s="136" t="s">
        <v>324</v>
      </c>
      <c r="L124" s="163">
        <v>580141.18000000005</v>
      </c>
      <c r="M124" s="163">
        <v>493120</v>
      </c>
      <c r="N124" s="125">
        <v>87021.18</v>
      </c>
      <c r="O124" s="163">
        <v>580141.18000000005</v>
      </c>
      <c r="P124" s="163">
        <v>493120</v>
      </c>
      <c r="Q124" s="125">
        <v>87021.18</v>
      </c>
      <c r="R124" s="164" t="s">
        <v>474</v>
      </c>
    </row>
    <row r="125" spans="1:18" s="68" customFormat="1" ht="72" customHeight="1" x14ac:dyDescent="0.2">
      <c r="A125" s="52"/>
      <c r="B125" s="133"/>
      <c r="C125" s="14" t="s">
        <v>106</v>
      </c>
      <c r="D125" s="14" t="s">
        <v>508</v>
      </c>
      <c r="E125" s="34">
        <v>0.23599999999999999</v>
      </c>
      <c r="F125" s="57"/>
      <c r="G125" s="14">
        <v>0.23599999999999999</v>
      </c>
      <c r="H125" s="133"/>
      <c r="I125" s="133"/>
      <c r="J125" s="162"/>
      <c r="K125" s="134"/>
      <c r="L125" s="126"/>
      <c r="M125" s="126"/>
      <c r="N125" s="126"/>
      <c r="O125" s="126"/>
      <c r="P125" s="126"/>
      <c r="Q125" s="126"/>
      <c r="R125" s="153"/>
    </row>
    <row r="126" spans="1:18" s="68" customFormat="1" ht="108" x14ac:dyDescent="0.2">
      <c r="A126" s="52" t="s">
        <v>325</v>
      </c>
      <c r="B126" s="13" t="s">
        <v>326</v>
      </c>
      <c r="C126" s="14" t="s">
        <v>100</v>
      </c>
      <c r="D126" s="14" t="s">
        <v>509</v>
      </c>
      <c r="E126" s="34">
        <v>1</v>
      </c>
      <c r="F126" s="57"/>
      <c r="G126" s="14">
        <v>0</v>
      </c>
      <c r="H126" s="18">
        <v>2018</v>
      </c>
      <c r="I126" s="18">
        <v>2020</v>
      </c>
      <c r="J126" s="42" t="s">
        <v>175</v>
      </c>
      <c r="K126" s="18" t="s">
        <v>327</v>
      </c>
      <c r="L126" s="58">
        <v>324706</v>
      </c>
      <c r="M126" s="58">
        <v>300352</v>
      </c>
      <c r="N126" s="58">
        <v>24354</v>
      </c>
      <c r="O126" s="58">
        <v>138242.4</v>
      </c>
      <c r="P126" s="58">
        <v>118670.91</v>
      </c>
      <c r="Q126" s="58">
        <v>19571.490000000002</v>
      </c>
      <c r="R126" s="20" t="s">
        <v>328</v>
      </c>
    </row>
    <row r="127" spans="1:18" s="68" customFormat="1" ht="108" x14ac:dyDescent="0.2">
      <c r="A127" s="52" t="s">
        <v>329</v>
      </c>
      <c r="B127" s="13" t="s">
        <v>330</v>
      </c>
      <c r="C127" s="14" t="s">
        <v>101</v>
      </c>
      <c r="D127" s="14" t="s">
        <v>112</v>
      </c>
      <c r="E127" s="34">
        <v>1</v>
      </c>
      <c r="F127" s="57"/>
      <c r="G127" s="14">
        <v>0</v>
      </c>
      <c r="H127" s="18">
        <v>2018</v>
      </c>
      <c r="I127" s="18">
        <v>2020</v>
      </c>
      <c r="J127" s="42" t="s">
        <v>175</v>
      </c>
      <c r="K127" s="18" t="s">
        <v>331</v>
      </c>
      <c r="L127" s="58">
        <v>320628</v>
      </c>
      <c r="M127" s="58">
        <v>272533</v>
      </c>
      <c r="N127" s="58">
        <v>48095</v>
      </c>
      <c r="O127" s="58">
        <v>287549.39</v>
      </c>
      <c r="P127" s="58">
        <v>251557.72</v>
      </c>
      <c r="Q127" s="58">
        <v>35991.67</v>
      </c>
      <c r="R127" s="81" t="s">
        <v>332</v>
      </c>
    </row>
    <row r="128" spans="1:18" s="68" customFormat="1" ht="96" x14ac:dyDescent="0.2">
      <c r="A128" s="52" t="s">
        <v>302</v>
      </c>
      <c r="B128" s="13" t="s">
        <v>303</v>
      </c>
      <c r="C128" s="14" t="s">
        <v>63</v>
      </c>
      <c r="D128" s="14" t="s">
        <v>221</v>
      </c>
      <c r="E128" s="34">
        <v>6145</v>
      </c>
      <c r="F128" s="57"/>
      <c r="G128" s="14">
        <v>8290.23</v>
      </c>
      <c r="H128" s="18">
        <v>2016</v>
      </c>
      <c r="I128" s="18">
        <v>2018</v>
      </c>
      <c r="J128" s="40" t="s">
        <v>180</v>
      </c>
      <c r="K128" s="34" t="s">
        <v>304</v>
      </c>
      <c r="L128" s="59">
        <v>280999.21000000002</v>
      </c>
      <c r="M128" s="59">
        <v>259924.26</v>
      </c>
      <c r="N128" s="58">
        <v>21074.95</v>
      </c>
      <c r="O128" s="58">
        <v>280999.21000000002</v>
      </c>
      <c r="P128" s="58">
        <v>259924.26</v>
      </c>
      <c r="Q128" s="58">
        <v>21074.95</v>
      </c>
      <c r="R128" s="29"/>
    </row>
    <row r="129" spans="1:18" s="68" customFormat="1" ht="75.75" customHeight="1" x14ac:dyDescent="0.2">
      <c r="A129" s="52" t="s">
        <v>202</v>
      </c>
      <c r="B129" s="13" t="s">
        <v>203</v>
      </c>
      <c r="C129" s="14" t="s">
        <v>98</v>
      </c>
      <c r="D129" s="14" t="s">
        <v>73</v>
      </c>
      <c r="E129" s="34">
        <v>1.236</v>
      </c>
      <c r="F129" s="57"/>
      <c r="G129" s="14">
        <v>1.236</v>
      </c>
      <c r="H129" s="19">
        <v>2017</v>
      </c>
      <c r="I129" s="19">
        <v>2020</v>
      </c>
      <c r="J129" s="61" t="s">
        <v>180</v>
      </c>
      <c r="K129" s="19" t="s">
        <v>204</v>
      </c>
      <c r="L129" s="74">
        <f>SUM(M129,N129)</f>
        <v>629529.59000000008</v>
      </c>
      <c r="M129" s="74">
        <v>535100.15</v>
      </c>
      <c r="N129" s="33">
        <v>94429.440000000002</v>
      </c>
      <c r="O129" s="74">
        <f>SUM(P129,Q129)</f>
        <v>629529.59000000008</v>
      </c>
      <c r="P129" s="74">
        <v>535100.15</v>
      </c>
      <c r="Q129" s="33">
        <v>94429.440000000002</v>
      </c>
      <c r="R129" s="29"/>
    </row>
    <row r="130" spans="1:18" s="68" customFormat="1" ht="84" x14ac:dyDescent="0.2">
      <c r="A130" s="53"/>
      <c r="B130" s="17"/>
      <c r="C130" s="14" t="s">
        <v>108</v>
      </c>
      <c r="D130" s="14" t="s">
        <v>117</v>
      </c>
      <c r="E130" s="38">
        <v>5</v>
      </c>
      <c r="F130" s="57"/>
      <c r="G130" s="14">
        <v>1</v>
      </c>
      <c r="H130" s="15"/>
      <c r="I130" s="15"/>
      <c r="J130" s="15"/>
      <c r="K130" s="15"/>
      <c r="L130" s="72"/>
      <c r="M130" s="72"/>
      <c r="N130" s="72"/>
      <c r="O130" s="72"/>
      <c r="P130" s="72"/>
      <c r="Q130" s="72"/>
      <c r="R130" s="20"/>
    </row>
    <row r="131" spans="1:18" s="68" customFormat="1" ht="84" x14ac:dyDescent="0.2">
      <c r="A131" s="52" t="s">
        <v>205</v>
      </c>
      <c r="B131" s="13" t="s">
        <v>206</v>
      </c>
      <c r="C131" s="14" t="s">
        <v>98</v>
      </c>
      <c r="D131" s="14" t="s">
        <v>73</v>
      </c>
      <c r="E131" s="34">
        <v>0.13800000000000001</v>
      </c>
      <c r="F131" s="57"/>
      <c r="G131" s="14">
        <v>0</v>
      </c>
      <c r="H131" s="19">
        <v>2019</v>
      </c>
      <c r="I131" s="19">
        <v>2021</v>
      </c>
      <c r="J131" s="61" t="s">
        <v>175</v>
      </c>
      <c r="K131" s="19" t="s">
        <v>207</v>
      </c>
      <c r="L131" s="33">
        <f>SUM(M131:N131)</f>
        <v>108426.93000000001</v>
      </c>
      <c r="M131" s="33">
        <v>87059.24</v>
      </c>
      <c r="N131" s="33">
        <v>21367.69</v>
      </c>
      <c r="O131" s="33">
        <f>SUM(P131,Q131)</f>
        <v>0</v>
      </c>
      <c r="P131" s="33">
        <v>0</v>
      </c>
      <c r="Q131" s="33">
        <v>0</v>
      </c>
      <c r="R131" s="81" t="s">
        <v>208</v>
      </c>
    </row>
    <row r="132" spans="1:18" s="68" customFormat="1" ht="80.25" customHeight="1" x14ac:dyDescent="0.2">
      <c r="A132" s="52" t="s">
        <v>256</v>
      </c>
      <c r="B132" s="13" t="s">
        <v>261</v>
      </c>
      <c r="C132" s="14" t="s">
        <v>107</v>
      </c>
      <c r="D132" s="14" t="s">
        <v>262</v>
      </c>
      <c r="E132" s="34">
        <v>1</v>
      </c>
      <c r="F132" s="57"/>
      <c r="G132" s="14">
        <v>1</v>
      </c>
      <c r="H132" s="19">
        <v>2017</v>
      </c>
      <c r="I132" s="19">
        <v>2018</v>
      </c>
      <c r="J132" s="42" t="s">
        <v>180</v>
      </c>
      <c r="K132" s="19" t="s">
        <v>263</v>
      </c>
      <c r="L132" s="74">
        <v>263922.88</v>
      </c>
      <c r="M132" s="74">
        <v>46300.04</v>
      </c>
      <c r="N132" s="33">
        <v>217622.84</v>
      </c>
      <c r="O132" s="74">
        <v>263922.88</v>
      </c>
      <c r="P132" s="74">
        <v>46300.04</v>
      </c>
      <c r="Q132" s="33">
        <v>217622.84</v>
      </c>
      <c r="R132" s="82" t="s">
        <v>555</v>
      </c>
    </row>
    <row r="133" spans="1:18" s="68" customFormat="1" ht="80.25" customHeight="1" x14ac:dyDescent="0.2">
      <c r="A133" s="52" t="s">
        <v>257</v>
      </c>
      <c r="B133" s="13" t="s">
        <v>480</v>
      </c>
      <c r="C133" s="14" t="s">
        <v>103</v>
      </c>
      <c r="D133" s="14" t="s">
        <v>114</v>
      </c>
      <c r="E133" s="34" t="s">
        <v>264</v>
      </c>
      <c r="F133" s="57"/>
      <c r="G133" s="14" t="s">
        <v>264</v>
      </c>
      <c r="H133" s="19">
        <v>2018</v>
      </c>
      <c r="I133" s="19">
        <v>2020</v>
      </c>
      <c r="J133" s="42" t="s">
        <v>180</v>
      </c>
      <c r="K133" s="19" t="s">
        <v>265</v>
      </c>
      <c r="L133" s="74">
        <v>322662</v>
      </c>
      <c r="M133" s="74">
        <v>165122</v>
      </c>
      <c r="N133" s="74">
        <v>157540</v>
      </c>
      <c r="O133" s="74">
        <v>226399.73</v>
      </c>
      <c r="P133" s="74">
        <v>165122</v>
      </c>
      <c r="Q133" s="33">
        <v>61277.73</v>
      </c>
      <c r="R133" s="82" t="s">
        <v>555</v>
      </c>
    </row>
    <row r="134" spans="1:18" s="68" customFormat="1" ht="80.25" customHeight="1" x14ac:dyDescent="0.2">
      <c r="A134" s="141" t="s">
        <v>258</v>
      </c>
      <c r="B134" s="141" t="s">
        <v>481</v>
      </c>
      <c r="C134" s="14" t="s">
        <v>98</v>
      </c>
      <c r="D134" s="14" t="s">
        <v>266</v>
      </c>
      <c r="E134" s="34">
        <v>0.71</v>
      </c>
      <c r="F134" s="150"/>
      <c r="G134" s="14">
        <v>0.71</v>
      </c>
      <c r="H134" s="152">
        <v>2017</v>
      </c>
      <c r="I134" s="152">
        <v>2019</v>
      </c>
      <c r="J134" s="138" t="s">
        <v>180</v>
      </c>
      <c r="K134" s="148" t="s">
        <v>267</v>
      </c>
      <c r="L134" s="144">
        <v>422480.42</v>
      </c>
      <c r="M134" s="144">
        <v>65877.45</v>
      </c>
      <c r="N134" s="146">
        <v>356602.97</v>
      </c>
      <c r="O134" s="144">
        <v>422480.42</v>
      </c>
      <c r="P134" s="144">
        <v>65877.45</v>
      </c>
      <c r="Q134" s="146">
        <v>356602.97</v>
      </c>
      <c r="R134" s="82" t="s">
        <v>555</v>
      </c>
    </row>
    <row r="135" spans="1:18" s="68" customFormat="1" ht="87" customHeight="1" x14ac:dyDescent="0.2">
      <c r="A135" s="142"/>
      <c r="B135" s="149"/>
      <c r="C135" s="14" t="s">
        <v>108</v>
      </c>
      <c r="D135" s="14" t="s">
        <v>117</v>
      </c>
      <c r="E135" s="34">
        <v>1</v>
      </c>
      <c r="F135" s="151"/>
      <c r="G135" s="14">
        <v>1</v>
      </c>
      <c r="H135" s="153"/>
      <c r="I135" s="153"/>
      <c r="J135" s="140"/>
      <c r="K135" s="140"/>
      <c r="L135" s="145"/>
      <c r="M135" s="145"/>
      <c r="N135" s="147"/>
      <c r="O135" s="145"/>
      <c r="P135" s="145"/>
      <c r="Q135" s="147"/>
      <c r="R135" s="82" t="s">
        <v>555</v>
      </c>
    </row>
    <row r="136" spans="1:18" s="68" customFormat="1" ht="80.25" customHeight="1" x14ac:dyDescent="0.2">
      <c r="A136" s="52" t="s">
        <v>259</v>
      </c>
      <c r="B136" s="13" t="s">
        <v>482</v>
      </c>
      <c r="C136" s="14" t="s">
        <v>97</v>
      </c>
      <c r="D136" s="14" t="s">
        <v>64</v>
      </c>
      <c r="E136" s="54">
        <v>58654</v>
      </c>
      <c r="F136" s="57"/>
      <c r="G136" s="14">
        <v>58654</v>
      </c>
      <c r="H136" s="19">
        <v>2017</v>
      </c>
      <c r="I136" s="19">
        <v>2019</v>
      </c>
      <c r="J136" s="61" t="s">
        <v>180</v>
      </c>
      <c r="K136" s="19" t="s">
        <v>268</v>
      </c>
      <c r="L136" s="74">
        <v>945911.74</v>
      </c>
      <c r="M136" s="74">
        <v>868089.17</v>
      </c>
      <c r="N136" s="33">
        <v>77822.570000000007</v>
      </c>
      <c r="O136" s="74">
        <v>945911.74</v>
      </c>
      <c r="P136" s="74">
        <v>868089.17</v>
      </c>
      <c r="Q136" s="33">
        <v>77822.570000000007</v>
      </c>
      <c r="R136" s="82" t="s">
        <v>555</v>
      </c>
    </row>
    <row r="137" spans="1:18" s="68" customFormat="1" ht="80.25" customHeight="1" x14ac:dyDescent="0.2">
      <c r="A137" s="52" t="s">
        <v>260</v>
      </c>
      <c r="B137" s="65" t="s">
        <v>483</v>
      </c>
      <c r="C137" s="14" t="s">
        <v>97</v>
      </c>
      <c r="D137" s="14" t="s">
        <v>244</v>
      </c>
      <c r="E137" s="34">
        <v>5152.57</v>
      </c>
      <c r="F137" s="57"/>
      <c r="G137" s="14"/>
      <c r="H137" s="19">
        <v>2019</v>
      </c>
      <c r="I137" s="19">
        <v>2021</v>
      </c>
      <c r="J137" s="61" t="s">
        <v>518</v>
      </c>
      <c r="K137" s="19" t="s">
        <v>269</v>
      </c>
      <c r="L137" s="74">
        <v>489540.74</v>
      </c>
      <c r="M137" s="74">
        <v>352265</v>
      </c>
      <c r="N137" s="33">
        <v>137275.74</v>
      </c>
      <c r="O137" s="33">
        <v>489540.72</v>
      </c>
      <c r="P137" s="33">
        <v>352264.99</v>
      </c>
      <c r="Q137" s="33">
        <v>137275.73000000001</v>
      </c>
      <c r="R137" s="81" t="s">
        <v>248</v>
      </c>
    </row>
    <row r="138" spans="1:18" s="68" customFormat="1" ht="96" x14ac:dyDescent="0.2">
      <c r="A138" s="52" t="s">
        <v>234</v>
      </c>
      <c r="B138" s="13" t="s">
        <v>502</v>
      </c>
      <c r="C138" s="14" t="s">
        <v>97</v>
      </c>
      <c r="D138" s="14" t="s">
        <v>221</v>
      </c>
      <c r="E138" s="59">
        <v>158000.5</v>
      </c>
      <c r="F138" s="57"/>
      <c r="G138" s="14">
        <v>55471</v>
      </c>
      <c r="H138" s="18">
        <v>2016</v>
      </c>
      <c r="I138" s="18">
        <v>2018</v>
      </c>
      <c r="J138" s="40" t="s">
        <v>180</v>
      </c>
      <c r="K138" s="41" t="s">
        <v>222</v>
      </c>
      <c r="L138" s="59">
        <v>1095549.6499999999</v>
      </c>
      <c r="M138" s="59">
        <v>945523.98</v>
      </c>
      <c r="N138" s="58">
        <v>150025.67000000001</v>
      </c>
      <c r="O138" s="59">
        <v>1095549.6499999999</v>
      </c>
      <c r="P138" s="59">
        <v>945523.98</v>
      </c>
      <c r="Q138" s="58">
        <v>150025.67000000001</v>
      </c>
      <c r="R138" s="31"/>
    </row>
    <row r="139" spans="1:18" s="68" customFormat="1" ht="144" x14ac:dyDescent="0.2">
      <c r="A139" s="52" t="s">
        <v>235</v>
      </c>
      <c r="B139" s="13" t="s">
        <v>503</v>
      </c>
      <c r="C139" s="14" t="s">
        <v>104</v>
      </c>
      <c r="D139" s="14" t="s">
        <v>223</v>
      </c>
      <c r="E139" s="34">
        <v>52.58</v>
      </c>
      <c r="F139" s="57"/>
      <c r="G139" s="14">
        <v>52.58</v>
      </c>
      <c r="H139" s="18">
        <v>2017</v>
      </c>
      <c r="I139" s="18">
        <v>2020</v>
      </c>
      <c r="J139" s="40" t="s">
        <v>180</v>
      </c>
      <c r="K139" s="41" t="s">
        <v>224</v>
      </c>
      <c r="L139" s="58">
        <v>829898.2</v>
      </c>
      <c r="M139" s="58">
        <v>705413.47</v>
      </c>
      <c r="N139" s="58">
        <v>124484.73</v>
      </c>
      <c r="O139" s="58">
        <v>829898.2</v>
      </c>
      <c r="P139" s="58">
        <v>705413.47</v>
      </c>
      <c r="Q139" s="58">
        <v>124484.73</v>
      </c>
      <c r="R139" s="20"/>
    </row>
    <row r="140" spans="1:18" s="68" customFormat="1" ht="84" x14ac:dyDescent="0.2">
      <c r="A140" s="141" t="s">
        <v>236</v>
      </c>
      <c r="B140" s="143" t="s">
        <v>484</v>
      </c>
      <c r="C140" s="14" t="s">
        <v>98</v>
      </c>
      <c r="D140" s="14" t="s">
        <v>73</v>
      </c>
      <c r="E140" s="34">
        <v>3.887</v>
      </c>
      <c r="F140" s="57"/>
      <c r="G140" s="14">
        <v>0.77500000000000002</v>
      </c>
      <c r="H140" s="132">
        <v>2019</v>
      </c>
      <c r="I140" s="132">
        <v>2021</v>
      </c>
      <c r="J140" s="99" t="s">
        <v>175</v>
      </c>
      <c r="K140" s="136" t="s">
        <v>225</v>
      </c>
      <c r="L140" s="125">
        <v>944540.69</v>
      </c>
      <c r="M140" s="125">
        <v>513905.86</v>
      </c>
      <c r="N140" s="125">
        <v>430634.83</v>
      </c>
      <c r="O140" s="125">
        <v>923518.19</v>
      </c>
      <c r="P140" s="125">
        <v>307877.28000000003</v>
      </c>
      <c r="Q140" s="125">
        <v>615641.91</v>
      </c>
      <c r="R140" s="135" t="s">
        <v>226</v>
      </c>
    </row>
    <row r="141" spans="1:18" s="68" customFormat="1" ht="142.5" customHeight="1" x14ac:dyDescent="0.2">
      <c r="A141" s="142"/>
      <c r="B141" s="133"/>
      <c r="C141" s="14" t="s">
        <v>108</v>
      </c>
      <c r="D141" s="14" t="s">
        <v>117</v>
      </c>
      <c r="E141" s="34">
        <v>5</v>
      </c>
      <c r="F141" s="57"/>
      <c r="G141" s="14">
        <v>1</v>
      </c>
      <c r="H141" s="133"/>
      <c r="I141" s="133"/>
      <c r="J141" s="134"/>
      <c r="K141" s="134"/>
      <c r="L141" s="126"/>
      <c r="M141" s="126"/>
      <c r="N141" s="126"/>
      <c r="O141" s="126"/>
      <c r="P141" s="126"/>
      <c r="Q141" s="126"/>
      <c r="R141" s="133"/>
    </row>
    <row r="142" spans="1:18" s="68" customFormat="1" ht="96" customHeight="1" x14ac:dyDescent="0.2">
      <c r="A142" s="52" t="s">
        <v>237</v>
      </c>
      <c r="B142" s="13" t="s">
        <v>485</v>
      </c>
      <c r="C142" s="14" t="s">
        <v>103</v>
      </c>
      <c r="D142" s="14" t="s">
        <v>227</v>
      </c>
      <c r="E142" s="34">
        <v>1.6</v>
      </c>
      <c r="F142" s="57"/>
      <c r="G142" s="14">
        <v>0.8</v>
      </c>
      <c r="H142" s="18">
        <v>2018</v>
      </c>
      <c r="I142" s="18">
        <v>2020</v>
      </c>
      <c r="J142" s="40" t="s">
        <v>180</v>
      </c>
      <c r="K142" s="41" t="s">
        <v>228</v>
      </c>
      <c r="L142" s="58">
        <v>206061.75</v>
      </c>
      <c r="M142" s="58">
        <v>71645</v>
      </c>
      <c r="N142" s="58">
        <v>134416.75</v>
      </c>
      <c r="O142" s="58">
        <v>131687</v>
      </c>
      <c r="P142" s="58">
        <v>71645</v>
      </c>
      <c r="Q142" s="58">
        <v>60042</v>
      </c>
      <c r="R142" s="76"/>
    </row>
    <row r="143" spans="1:18" s="68" customFormat="1" ht="132" x14ac:dyDescent="0.2">
      <c r="A143" s="52" t="s">
        <v>238</v>
      </c>
      <c r="B143" s="13" t="s">
        <v>486</v>
      </c>
      <c r="C143" s="14" t="s">
        <v>99</v>
      </c>
      <c r="D143" s="14" t="s">
        <v>229</v>
      </c>
      <c r="E143" s="34">
        <v>1</v>
      </c>
      <c r="F143" s="57"/>
      <c r="G143" s="14">
        <v>0</v>
      </c>
      <c r="H143" s="18">
        <v>2018</v>
      </c>
      <c r="I143" s="18">
        <v>2020</v>
      </c>
      <c r="J143" s="40" t="s">
        <v>175</v>
      </c>
      <c r="K143" s="41" t="s">
        <v>230</v>
      </c>
      <c r="L143" s="58">
        <v>635775.30000000005</v>
      </c>
      <c r="M143" s="58">
        <v>583893.35</v>
      </c>
      <c r="N143" s="58">
        <v>51881.95</v>
      </c>
      <c r="O143" s="58">
        <v>422072.29</v>
      </c>
      <c r="P143" s="58">
        <v>396499.63</v>
      </c>
      <c r="Q143" s="58">
        <v>25572.66</v>
      </c>
      <c r="R143" s="85" t="s">
        <v>231</v>
      </c>
    </row>
    <row r="144" spans="1:18" s="68" customFormat="1" ht="96" x14ac:dyDescent="0.2">
      <c r="A144" s="52" t="s">
        <v>239</v>
      </c>
      <c r="B144" s="13" t="s">
        <v>487</v>
      </c>
      <c r="C144" s="14" t="s">
        <v>105</v>
      </c>
      <c r="D144" s="14" t="s">
        <v>116</v>
      </c>
      <c r="E144" s="34">
        <v>1</v>
      </c>
      <c r="F144" s="57"/>
      <c r="G144" s="14">
        <v>1</v>
      </c>
      <c r="H144" s="18">
        <v>2017</v>
      </c>
      <c r="I144" s="18">
        <v>2019</v>
      </c>
      <c r="J144" s="40" t="s">
        <v>180</v>
      </c>
      <c r="K144" s="41" t="s">
        <v>232</v>
      </c>
      <c r="L144" s="58">
        <v>218310.91</v>
      </c>
      <c r="M144" s="58">
        <v>185564.27</v>
      </c>
      <c r="N144" s="58">
        <v>32746.639999999999</v>
      </c>
      <c r="O144" s="58">
        <v>218310.91</v>
      </c>
      <c r="P144" s="58">
        <v>185564.27</v>
      </c>
      <c r="Q144" s="58">
        <v>32746.639999999999</v>
      </c>
      <c r="R144" s="76"/>
    </row>
    <row r="145" spans="1:18" s="68" customFormat="1" ht="96" x14ac:dyDescent="0.2">
      <c r="A145" s="52" t="s">
        <v>209</v>
      </c>
      <c r="B145" s="13" t="s">
        <v>210</v>
      </c>
      <c r="C145" s="14" t="s">
        <v>97</v>
      </c>
      <c r="D145" s="14" t="s">
        <v>64</v>
      </c>
      <c r="E145" s="34">
        <v>30387</v>
      </c>
      <c r="F145" s="57"/>
      <c r="G145" s="14">
        <v>30387</v>
      </c>
      <c r="H145" s="19">
        <v>2017</v>
      </c>
      <c r="I145" s="19">
        <v>2020</v>
      </c>
      <c r="J145" s="61" t="s">
        <v>180</v>
      </c>
      <c r="K145" s="19" t="s">
        <v>211</v>
      </c>
      <c r="L145" s="33">
        <f>SUM(M145:N145)</f>
        <v>511945.15</v>
      </c>
      <c r="M145" s="33">
        <v>473549.27</v>
      </c>
      <c r="N145" s="33">
        <v>38395.879999999997</v>
      </c>
      <c r="O145" s="33">
        <f>SUM(P145,Q145)</f>
        <v>511945.15</v>
      </c>
      <c r="P145" s="33">
        <v>473549.27</v>
      </c>
      <c r="Q145" s="33">
        <v>38395.879999999997</v>
      </c>
      <c r="R145" s="20"/>
    </row>
    <row r="146" spans="1:18" s="68" customFormat="1" ht="72" x14ac:dyDescent="0.2">
      <c r="A146" s="52" t="s">
        <v>212</v>
      </c>
      <c r="B146" s="13" t="s">
        <v>213</v>
      </c>
      <c r="C146" s="14" t="s">
        <v>102</v>
      </c>
      <c r="D146" s="14" t="s">
        <v>113</v>
      </c>
      <c r="E146" s="34">
        <v>0.55000000000000004</v>
      </c>
      <c r="F146" s="57"/>
      <c r="G146" s="14">
        <v>0.57999999999999996</v>
      </c>
      <c r="H146" s="19">
        <v>2018</v>
      </c>
      <c r="I146" s="19">
        <v>2020</v>
      </c>
      <c r="J146" s="61" t="s">
        <v>180</v>
      </c>
      <c r="K146" s="19" t="s">
        <v>214</v>
      </c>
      <c r="L146" s="33">
        <f>SUM(M146:N146)</f>
        <v>124320.76000000001</v>
      </c>
      <c r="M146" s="33">
        <v>71285</v>
      </c>
      <c r="N146" s="33">
        <v>53035.76</v>
      </c>
      <c r="O146" s="33">
        <f>SUM(P146,Q146)</f>
        <v>124320.76000000001</v>
      </c>
      <c r="P146" s="33">
        <v>71285</v>
      </c>
      <c r="Q146" s="33">
        <v>53035.76</v>
      </c>
      <c r="R146" s="20"/>
    </row>
    <row r="147" spans="1:18" s="68" customFormat="1" ht="108" x14ac:dyDescent="0.2">
      <c r="A147" s="52" t="s">
        <v>215</v>
      </c>
      <c r="B147" s="13" t="s">
        <v>216</v>
      </c>
      <c r="C147" s="14" t="s">
        <v>101</v>
      </c>
      <c r="D147" s="14" t="s">
        <v>112</v>
      </c>
      <c r="E147" s="38">
        <v>1</v>
      </c>
      <c r="F147" s="57"/>
      <c r="G147" s="14">
        <v>0</v>
      </c>
      <c r="H147" s="19">
        <v>2017</v>
      </c>
      <c r="I147" s="19">
        <v>2020</v>
      </c>
      <c r="J147" s="61" t="s">
        <v>175</v>
      </c>
      <c r="K147" s="19" t="s">
        <v>217</v>
      </c>
      <c r="L147" s="33">
        <f>SUM(M147:N147)</f>
        <v>1346002.9</v>
      </c>
      <c r="M147" s="33">
        <v>1132178</v>
      </c>
      <c r="N147" s="33">
        <v>213824.9</v>
      </c>
      <c r="O147" s="33">
        <f>SUM(P147,Q147)</f>
        <v>1176795.92</v>
      </c>
      <c r="P147" s="33">
        <v>989851.1</v>
      </c>
      <c r="Q147" s="33">
        <v>186944.82</v>
      </c>
      <c r="R147" s="18" t="s">
        <v>218</v>
      </c>
    </row>
    <row r="148" spans="1:18" s="68" customFormat="1" ht="72" x14ac:dyDescent="0.2">
      <c r="A148" s="52" t="s">
        <v>270</v>
      </c>
      <c r="B148" s="65" t="s">
        <v>488</v>
      </c>
      <c r="C148" s="14" t="s">
        <v>107</v>
      </c>
      <c r="D148" s="14" t="s">
        <v>262</v>
      </c>
      <c r="E148" s="34">
        <v>1</v>
      </c>
      <c r="F148" s="57"/>
      <c r="G148" s="14"/>
      <c r="H148" s="18">
        <v>2017</v>
      </c>
      <c r="I148" s="18">
        <v>2020</v>
      </c>
      <c r="J148" s="61" t="s">
        <v>476</v>
      </c>
      <c r="K148" s="18" t="s">
        <v>271</v>
      </c>
      <c r="L148" s="58">
        <v>4000000</v>
      </c>
      <c r="M148" s="58">
        <v>4000000</v>
      </c>
      <c r="N148" s="58">
        <v>0</v>
      </c>
      <c r="O148" s="58">
        <v>3752596.44</v>
      </c>
      <c r="P148" s="58">
        <v>3752596.44</v>
      </c>
      <c r="Q148" s="58">
        <v>0</v>
      </c>
      <c r="R148" s="81" t="s">
        <v>272</v>
      </c>
    </row>
    <row r="149" spans="1:18" s="68" customFormat="1" ht="84" x14ac:dyDescent="0.2">
      <c r="A149" s="52" t="s">
        <v>276</v>
      </c>
      <c r="B149" s="13" t="s">
        <v>489</v>
      </c>
      <c r="C149" s="14" t="s">
        <v>107</v>
      </c>
      <c r="D149" s="14" t="s">
        <v>75</v>
      </c>
      <c r="E149" s="34">
        <v>3</v>
      </c>
      <c r="F149" s="57"/>
      <c r="G149" s="14">
        <v>1</v>
      </c>
      <c r="H149" s="18">
        <v>2018</v>
      </c>
      <c r="I149" s="18">
        <v>2019</v>
      </c>
      <c r="J149" s="40" t="s">
        <v>180</v>
      </c>
      <c r="K149" s="41" t="s">
        <v>233</v>
      </c>
      <c r="L149" s="58">
        <v>30194.7</v>
      </c>
      <c r="M149" s="58">
        <v>25664.75</v>
      </c>
      <c r="N149" s="58">
        <v>4529.95</v>
      </c>
      <c r="O149" s="58">
        <v>30194.7</v>
      </c>
      <c r="P149" s="58">
        <v>25664.75</v>
      </c>
      <c r="Q149" s="58">
        <v>4529.95</v>
      </c>
      <c r="R149" s="76"/>
    </row>
    <row r="150" spans="1:18" s="68" customFormat="1" ht="96" x14ac:dyDescent="0.2">
      <c r="A150" s="50" t="s">
        <v>119</v>
      </c>
      <c r="B150" s="13" t="s">
        <v>128</v>
      </c>
      <c r="C150" s="14" t="s">
        <v>120</v>
      </c>
      <c r="D150" s="14" t="s">
        <v>129</v>
      </c>
      <c r="E150" s="55">
        <v>68.900000000000006</v>
      </c>
      <c r="F150" s="55">
        <v>68.900000000000006</v>
      </c>
      <c r="G150" s="14">
        <v>63.7</v>
      </c>
      <c r="H150" s="15"/>
      <c r="I150" s="15"/>
      <c r="J150" s="15"/>
      <c r="K150" s="15"/>
      <c r="L150" s="72"/>
      <c r="M150" s="72"/>
      <c r="N150" s="72"/>
      <c r="O150" s="72"/>
      <c r="P150" s="72"/>
      <c r="Q150" s="72"/>
      <c r="R150" s="69" t="s">
        <v>333</v>
      </c>
    </row>
    <row r="151" spans="1:18" s="68" customFormat="1" ht="96" x14ac:dyDescent="0.2">
      <c r="A151" s="50" t="s">
        <v>121</v>
      </c>
      <c r="B151" s="13" t="s">
        <v>131</v>
      </c>
      <c r="C151" s="14" t="s">
        <v>122</v>
      </c>
      <c r="D151" s="14" t="s">
        <v>130</v>
      </c>
      <c r="E151" s="55">
        <v>6425</v>
      </c>
      <c r="F151" s="55">
        <v>6425</v>
      </c>
      <c r="G151" s="14">
        <v>5575</v>
      </c>
      <c r="H151" s="15"/>
      <c r="I151" s="15"/>
      <c r="J151" s="15"/>
      <c r="K151" s="15"/>
      <c r="L151" s="72"/>
      <c r="M151" s="72"/>
      <c r="N151" s="72"/>
      <c r="O151" s="72"/>
      <c r="P151" s="72"/>
      <c r="Q151" s="72"/>
      <c r="R151" s="69" t="s">
        <v>334</v>
      </c>
    </row>
    <row r="152" spans="1:18" s="68" customFormat="1" ht="120" x14ac:dyDescent="0.2">
      <c r="A152" s="51"/>
      <c r="B152" s="16"/>
      <c r="C152" s="14" t="s">
        <v>123</v>
      </c>
      <c r="D152" s="14" t="s">
        <v>133</v>
      </c>
      <c r="E152" s="55">
        <v>104025</v>
      </c>
      <c r="F152" s="55">
        <v>0</v>
      </c>
      <c r="G152" s="14">
        <v>88445</v>
      </c>
      <c r="H152" s="15"/>
      <c r="I152" s="15"/>
      <c r="J152" s="15"/>
      <c r="K152" s="15"/>
      <c r="L152" s="72"/>
      <c r="M152" s="72"/>
      <c r="N152" s="72"/>
      <c r="O152" s="72"/>
      <c r="P152" s="72"/>
      <c r="Q152" s="72"/>
      <c r="R152" s="31" t="s">
        <v>335</v>
      </c>
    </row>
    <row r="153" spans="1:18" s="68" customFormat="1" ht="96" x14ac:dyDescent="0.2">
      <c r="A153" s="51"/>
      <c r="B153" s="16"/>
      <c r="C153" s="14" t="s">
        <v>134</v>
      </c>
      <c r="D153" s="14" t="s">
        <v>147</v>
      </c>
      <c r="E153" s="55">
        <v>1050</v>
      </c>
      <c r="F153" s="55">
        <v>0</v>
      </c>
      <c r="G153" s="14">
        <v>800</v>
      </c>
      <c r="H153" s="15"/>
      <c r="I153" s="15"/>
      <c r="J153" s="15"/>
      <c r="K153" s="15"/>
      <c r="L153" s="72"/>
      <c r="M153" s="72"/>
      <c r="N153" s="72"/>
      <c r="O153" s="72"/>
      <c r="P153" s="72"/>
      <c r="Q153" s="72"/>
      <c r="R153" s="31" t="s">
        <v>336</v>
      </c>
    </row>
    <row r="154" spans="1:18" s="68" customFormat="1" ht="84" x14ac:dyDescent="0.2">
      <c r="A154" s="51"/>
      <c r="B154" s="16"/>
      <c r="C154" s="14" t="s">
        <v>135</v>
      </c>
      <c r="D154" s="14" t="s">
        <v>148</v>
      </c>
      <c r="E154" s="55">
        <v>8.8445</v>
      </c>
      <c r="F154" s="55">
        <v>0</v>
      </c>
      <c r="G154" s="14">
        <v>8.8445</v>
      </c>
      <c r="H154" s="15"/>
      <c r="I154" s="15"/>
      <c r="J154" s="15"/>
      <c r="K154" s="15"/>
      <c r="L154" s="72"/>
      <c r="M154" s="72"/>
      <c r="N154" s="72"/>
      <c r="O154" s="72"/>
      <c r="P154" s="72"/>
      <c r="Q154" s="72"/>
      <c r="R154" s="31" t="s">
        <v>337</v>
      </c>
    </row>
    <row r="155" spans="1:18" s="68" customFormat="1" ht="96" x14ac:dyDescent="0.2">
      <c r="A155" s="51"/>
      <c r="B155" s="16"/>
      <c r="C155" s="14" t="s">
        <v>136</v>
      </c>
      <c r="D155" s="14" t="s">
        <v>149</v>
      </c>
      <c r="E155" s="55">
        <v>5.5</v>
      </c>
      <c r="F155" s="55">
        <v>5.5</v>
      </c>
      <c r="G155" s="14">
        <v>0</v>
      </c>
      <c r="H155" s="15"/>
      <c r="I155" s="15"/>
      <c r="J155" s="15"/>
      <c r="K155" s="15"/>
      <c r="L155" s="72"/>
      <c r="M155" s="72"/>
      <c r="N155" s="72"/>
      <c r="O155" s="72"/>
      <c r="P155" s="72"/>
      <c r="Q155" s="72"/>
      <c r="R155" s="31" t="s">
        <v>338</v>
      </c>
    </row>
    <row r="156" spans="1:18" s="68" customFormat="1" ht="96" x14ac:dyDescent="0.2">
      <c r="A156" s="51"/>
      <c r="B156" s="16"/>
      <c r="C156" s="14" t="s">
        <v>137</v>
      </c>
      <c r="D156" s="14" t="s">
        <v>150</v>
      </c>
      <c r="E156" s="55">
        <v>400</v>
      </c>
      <c r="F156" s="55">
        <v>300</v>
      </c>
      <c r="G156" s="14">
        <v>2</v>
      </c>
      <c r="H156" s="15"/>
      <c r="I156" s="15"/>
      <c r="J156" s="15"/>
      <c r="K156" s="15"/>
      <c r="L156" s="72"/>
      <c r="M156" s="72"/>
      <c r="N156" s="72"/>
      <c r="O156" s="72"/>
      <c r="P156" s="72"/>
      <c r="Q156" s="72"/>
      <c r="R156" s="31" t="s">
        <v>339</v>
      </c>
    </row>
    <row r="157" spans="1:18" s="68" customFormat="1" ht="108" x14ac:dyDescent="0.2">
      <c r="A157" s="51"/>
      <c r="B157" s="16"/>
      <c r="C157" s="14" t="s">
        <v>138</v>
      </c>
      <c r="D157" s="14" t="s">
        <v>151</v>
      </c>
      <c r="E157" s="55">
        <v>10000</v>
      </c>
      <c r="F157" s="55">
        <v>10000</v>
      </c>
      <c r="G157" s="14">
        <v>0</v>
      </c>
      <c r="H157" s="15"/>
      <c r="I157" s="15"/>
      <c r="J157" s="15"/>
      <c r="K157" s="15"/>
      <c r="L157" s="72"/>
      <c r="M157" s="72"/>
      <c r="N157" s="72"/>
      <c r="O157" s="72"/>
      <c r="P157" s="72"/>
      <c r="Q157" s="72"/>
      <c r="R157" s="31" t="s">
        <v>340</v>
      </c>
    </row>
    <row r="158" spans="1:18" s="68" customFormat="1" ht="108" x14ac:dyDescent="0.2">
      <c r="A158" s="51"/>
      <c r="B158" s="16"/>
      <c r="C158" s="14" t="s">
        <v>139</v>
      </c>
      <c r="D158" s="14" t="s">
        <v>152</v>
      </c>
      <c r="E158" s="55">
        <v>11485</v>
      </c>
      <c r="F158" s="55">
        <v>11485</v>
      </c>
      <c r="G158" s="14" t="s">
        <v>341</v>
      </c>
      <c r="H158" s="15"/>
      <c r="I158" s="15"/>
      <c r="J158" s="15"/>
      <c r="K158" s="15"/>
      <c r="L158" s="72"/>
      <c r="M158" s="72"/>
      <c r="N158" s="72"/>
      <c r="O158" s="72"/>
      <c r="P158" s="72"/>
      <c r="Q158" s="72"/>
      <c r="R158" s="31" t="s">
        <v>342</v>
      </c>
    </row>
    <row r="159" spans="1:18" s="68" customFormat="1" ht="96" x14ac:dyDescent="0.2">
      <c r="A159" s="51"/>
      <c r="B159" s="16"/>
      <c r="C159" s="14" t="s">
        <v>140</v>
      </c>
      <c r="D159" s="14" t="s">
        <v>153</v>
      </c>
      <c r="E159" s="55">
        <v>9.5</v>
      </c>
      <c r="F159" s="55">
        <v>9.5</v>
      </c>
      <c r="G159" s="14">
        <v>13.267900000000001</v>
      </c>
      <c r="H159" s="15"/>
      <c r="I159" s="15"/>
      <c r="J159" s="15"/>
      <c r="K159" s="15"/>
      <c r="L159" s="72"/>
      <c r="M159" s="72"/>
      <c r="N159" s="72"/>
      <c r="O159" s="72"/>
      <c r="P159" s="72"/>
      <c r="Q159" s="72"/>
      <c r="R159" s="31" t="s">
        <v>342</v>
      </c>
    </row>
    <row r="160" spans="1:18" s="68" customFormat="1" ht="120" x14ac:dyDescent="0.2">
      <c r="A160" s="51"/>
      <c r="B160" s="16"/>
      <c r="C160" s="14" t="s">
        <v>141</v>
      </c>
      <c r="D160" s="14" t="s">
        <v>154</v>
      </c>
      <c r="E160" s="55">
        <v>1</v>
      </c>
      <c r="F160" s="55">
        <v>0</v>
      </c>
      <c r="G160" s="14">
        <v>0</v>
      </c>
      <c r="H160" s="15"/>
      <c r="I160" s="15"/>
      <c r="J160" s="15"/>
      <c r="K160" s="15"/>
      <c r="L160" s="72"/>
      <c r="M160" s="72"/>
      <c r="N160" s="72"/>
      <c r="O160" s="72"/>
      <c r="P160" s="72"/>
      <c r="Q160" s="72"/>
      <c r="R160" s="31" t="s">
        <v>343</v>
      </c>
    </row>
    <row r="161" spans="1:18" s="68" customFormat="1" ht="84" x14ac:dyDescent="0.2">
      <c r="A161" s="51"/>
      <c r="B161" s="16"/>
      <c r="C161" s="14" t="s">
        <v>142</v>
      </c>
      <c r="D161" s="14" t="s">
        <v>73</v>
      </c>
      <c r="E161" s="55">
        <v>1.36</v>
      </c>
      <c r="F161" s="55">
        <v>1.36</v>
      </c>
      <c r="G161" s="14">
        <v>1.36</v>
      </c>
      <c r="H161" s="15"/>
      <c r="I161" s="15"/>
      <c r="J161" s="15"/>
      <c r="K161" s="15"/>
      <c r="L161" s="72"/>
      <c r="M161" s="72"/>
      <c r="N161" s="72"/>
      <c r="O161" s="72"/>
      <c r="P161" s="72"/>
      <c r="Q161" s="72"/>
      <c r="R161" s="31" t="s">
        <v>344</v>
      </c>
    </row>
    <row r="162" spans="1:18" s="68" customFormat="1" ht="144" x14ac:dyDescent="0.2">
      <c r="A162" s="51"/>
      <c r="B162" s="16"/>
      <c r="C162" s="14" t="s">
        <v>143</v>
      </c>
      <c r="D162" s="14" t="s">
        <v>115</v>
      </c>
      <c r="E162" s="55">
        <v>71.92</v>
      </c>
      <c r="F162" s="55">
        <v>71.92</v>
      </c>
      <c r="G162" s="14">
        <v>78.56</v>
      </c>
      <c r="H162" s="15"/>
      <c r="I162" s="15"/>
      <c r="J162" s="15"/>
      <c r="K162" s="15"/>
      <c r="L162" s="72"/>
      <c r="M162" s="72"/>
      <c r="N162" s="72"/>
      <c r="O162" s="72"/>
      <c r="P162" s="72"/>
      <c r="Q162" s="72"/>
      <c r="R162" s="31" t="s">
        <v>345</v>
      </c>
    </row>
    <row r="163" spans="1:18" s="68" customFormat="1" ht="96" x14ac:dyDescent="0.2">
      <c r="A163" s="51"/>
      <c r="B163" s="16"/>
      <c r="C163" s="14" t="s">
        <v>144</v>
      </c>
      <c r="D163" s="14" t="s">
        <v>155</v>
      </c>
      <c r="E163" s="55">
        <v>19.600000000000001</v>
      </c>
      <c r="F163" s="55">
        <v>19.600000000000001</v>
      </c>
      <c r="G163" s="14">
        <v>19.600000000000001</v>
      </c>
      <c r="H163" s="15"/>
      <c r="I163" s="15"/>
      <c r="J163" s="15"/>
      <c r="K163" s="15"/>
      <c r="L163" s="72"/>
      <c r="M163" s="72"/>
      <c r="N163" s="72"/>
      <c r="O163" s="72"/>
      <c r="P163" s="72"/>
      <c r="Q163" s="72"/>
      <c r="R163" s="31" t="s">
        <v>346</v>
      </c>
    </row>
    <row r="164" spans="1:18" s="68" customFormat="1" ht="72" x14ac:dyDescent="0.2">
      <c r="A164" s="51"/>
      <c r="B164" s="16"/>
      <c r="C164" s="14" t="s">
        <v>145</v>
      </c>
      <c r="D164" s="14" t="s">
        <v>156</v>
      </c>
      <c r="E164" s="55">
        <v>1</v>
      </c>
      <c r="F164" s="55">
        <v>1</v>
      </c>
      <c r="G164" s="14">
        <v>1</v>
      </c>
      <c r="H164" s="15"/>
      <c r="I164" s="15"/>
      <c r="J164" s="15"/>
      <c r="K164" s="15"/>
      <c r="L164" s="72"/>
      <c r="M164" s="72"/>
      <c r="N164" s="72"/>
      <c r="O164" s="72"/>
      <c r="P164" s="72"/>
      <c r="Q164" s="72"/>
      <c r="R164" s="31" t="s">
        <v>347</v>
      </c>
    </row>
    <row r="165" spans="1:18" s="68" customFormat="1" ht="84" x14ac:dyDescent="0.2">
      <c r="A165" s="51"/>
      <c r="B165" s="16"/>
      <c r="C165" s="14" t="s">
        <v>146</v>
      </c>
      <c r="D165" s="14" t="s">
        <v>157</v>
      </c>
      <c r="E165" s="55">
        <v>1</v>
      </c>
      <c r="F165" s="55">
        <v>1</v>
      </c>
      <c r="G165" s="14">
        <v>0.5</v>
      </c>
      <c r="H165" s="15"/>
      <c r="I165" s="15"/>
      <c r="J165" s="15"/>
      <c r="K165" s="15"/>
      <c r="L165" s="72"/>
      <c r="M165" s="72"/>
      <c r="N165" s="72"/>
      <c r="O165" s="72"/>
      <c r="P165" s="72"/>
      <c r="Q165" s="72"/>
      <c r="R165" s="31" t="s">
        <v>348</v>
      </c>
    </row>
    <row r="166" spans="1:18" s="68" customFormat="1" ht="168.75" customHeight="1" x14ac:dyDescent="0.2">
      <c r="A166" s="50" t="s">
        <v>277</v>
      </c>
      <c r="B166" s="13" t="s">
        <v>349</v>
      </c>
      <c r="C166" s="14" t="s">
        <v>123</v>
      </c>
      <c r="D166" s="14" t="s">
        <v>350</v>
      </c>
      <c r="E166" s="55">
        <v>88445</v>
      </c>
      <c r="F166" s="57"/>
      <c r="G166" s="14">
        <v>88445</v>
      </c>
      <c r="H166" s="15"/>
      <c r="I166" s="15"/>
      <c r="J166" s="15"/>
      <c r="K166" s="15"/>
      <c r="L166" s="58">
        <f>N166+M166</f>
        <v>2967711.21</v>
      </c>
      <c r="M166" s="58">
        <v>2745132.86</v>
      </c>
      <c r="N166" s="58">
        <v>222578.35</v>
      </c>
      <c r="O166" s="58">
        <f>Q166+P166</f>
        <v>2967711.21</v>
      </c>
      <c r="P166" s="58">
        <v>2745132.86</v>
      </c>
      <c r="Q166" s="58">
        <v>222578.35</v>
      </c>
      <c r="R166" s="31" t="s">
        <v>458</v>
      </c>
    </row>
    <row r="167" spans="1:18" s="68" customFormat="1" ht="96" x14ac:dyDescent="0.2">
      <c r="A167" s="51"/>
      <c r="B167" s="16"/>
      <c r="C167" s="14" t="s">
        <v>134</v>
      </c>
      <c r="D167" s="14" t="s">
        <v>351</v>
      </c>
      <c r="E167" s="55">
        <v>800</v>
      </c>
      <c r="F167" s="57"/>
      <c r="G167" s="14">
        <v>800</v>
      </c>
      <c r="H167" s="15"/>
      <c r="I167" s="15"/>
      <c r="J167" s="15"/>
      <c r="K167" s="15"/>
      <c r="L167" s="72"/>
      <c r="M167" s="72"/>
      <c r="N167" s="72"/>
      <c r="O167" s="72"/>
      <c r="P167" s="72"/>
      <c r="Q167" s="72"/>
      <c r="R167" s="31"/>
    </row>
    <row r="168" spans="1:18" s="68" customFormat="1" ht="84" x14ac:dyDescent="0.2">
      <c r="A168" s="51"/>
      <c r="B168" s="16"/>
      <c r="C168" s="14" t="s">
        <v>135</v>
      </c>
      <c r="D168" s="14" t="s">
        <v>352</v>
      </c>
      <c r="E168" s="55">
        <v>8.8445</v>
      </c>
      <c r="F168" s="57"/>
      <c r="G168" s="14">
        <v>8.8445</v>
      </c>
      <c r="H168" s="15"/>
      <c r="I168" s="15"/>
      <c r="J168" s="15"/>
      <c r="K168" s="15"/>
      <c r="L168" s="72"/>
      <c r="M168" s="72"/>
      <c r="N168" s="72"/>
      <c r="O168" s="72"/>
      <c r="P168" s="72"/>
      <c r="Q168" s="72"/>
      <c r="R168" s="31"/>
    </row>
    <row r="169" spans="1:18" s="68" customFormat="1" ht="124.5" customHeight="1" x14ac:dyDescent="0.2">
      <c r="A169" s="50" t="s">
        <v>278</v>
      </c>
      <c r="B169" s="13" t="s">
        <v>431</v>
      </c>
      <c r="C169" s="14" t="s">
        <v>361</v>
      </c>
      <c r="D169" s="14" t="s">
        <v>432</v>
      </c>
      <c r="E169" s="55">
        <v>1.36</v>
      </c>
      <c r="F169" s="57"/>
      <c r="G169" s="14">
        <v>1.36</v>
      </c>
      <c r="H169" s="15"/>
      <c r="I169" s="15"/>
      <c r="J169" s="15"/>
      <c r="K169" s="15"/>
      <c r="L169" s="58">
        <f>M169+N169</f>
        <v>3438000</v>
      </c>
      <c r="M169" s="58">
        <v>1561000</v>
      </c>
      <c r="N169" s="58">
        <v>1877000</v>
      </c>
      <c r="O169" s="58">
        <f>P169+Q169</f>
        <v>1030477</v>
      </c>
      <c r="P169" s="58">
        <v>822380</v>
      </c>
      <c r="Q169" s="58">
        <v>208097</v>
      </c>
      <c r="R169" s="31" t="s">
        <v>472</v>
      </c>
    </row>
    <row r="170" spans="1:18" s="68" customFormat="1" ht="96" x14ac:dyDescent="0.2">
      <c r="A170" s="51"/>
      <c r="B170" s="16"/>
      <c r="C170" s="14" t="s">
        <v>365</v>
      </c>
      <c r="D170" s="14" t="s">
        <v>433</v>
      </c>
      <c r="E170" s="55">
        <v>1</v>
      </c>
      <c r="F170" s="57"/>
      <c r="G170" s="14">
        <v>0</v>
      </c>
      <c r="H170" s="15"/>
      <c r="I170" s="15"/>
      <c r="J170" s="15"/>
      <c r="K170" s="15"/>
      <c r="L170" s="72"/>
      <c r="M170" s="72"/>
      <c r="N170" s="72"/>
      <c r="O170" s="72"/>
      <c r="P170" s="72"/>
      <c r="Q170" s="72"/>
      <c r="R170" s="29"/>
    </row>
    <row r="171" spans="1:18" s="68" customFormat="1" ht="84" customHeight="1" x14ac:dyDescent="0.2">
      <c r="A171" s="51"/>
      <c r="B171" s="16"/>
      <c r="C171" s="14" t="s">
        <v>357</v>
      </c>
      <c r="D171" s="14" t="s">
        <v>434</v>
      </c>
      <c r="E171" s="55">
        <v>1</v>
      </c>
      <c r="F171" s="57"/>
      <c r="G171" s="14">
        <v>1</v>
      </c>
      <c r="H171" s="15"/>
      <c r="I171" s="15"/>
      <c r="J171" s="15"/>
      <c r="K171" s="15"/>
      <c r="L171" s="72"/>
      <c r="M171" s="72"/>
      <c r="N171" s="72"/>
      <c r="O171" s="72"/>
      <c r="P171" s="72"/>
      <c r="Q171" s="72"/>
      <c r="R171" s="31" t="s">
        <v>471</v>
      </c>
    </row>
    <row r="172" spans="1:18" s="68" customFormat="1" ht="84" x14ac:dyDescent="0.2">
      <c r="A172" s="51"/>
      <c r="B172" s="16"/>
      <c r="C172" s="14"/>
      <c r="D172" s="14" t="s">
        <v>435</v>
      </c>
      <c r="E172" s="55">
        <v>1</v>
      </c>
      <c r="F172" s="57"/>
      <c r="G172" s="14">
        <v>0</v>
      </c>
      <c r="H172" s="15"/>
      <c r="I172" s="15"/>
      <c r="J172" s="15"/>
      <c r="K172" s="15"/>
      <c r="L172" s="72"/>
      <c r="M172" s="72"/>
      <c r="N172" s="72"/>
      <c r="O172" s="72"/>
      <c r="P172" s="72"/>
      <c r="Q172" s="72"/>
      <c r="R172" s="31"/>
    </row>
    <row r="173" spans="1:18" s="68" customFormat="1" ht="168.75" customHeight="1" x14ac:dyDescent="0.2">
      <c r="A173" s="50" t="s">
        <v>279</v>
      </c>
      <c r="B173" s="13" t="s">
        <v>436</v>
      </c>
      <c r="C173" s="14" t="s">
        <v>368</v>
      </c>
      <c r="D173" s="14" t="s">
        <v>437</v>
      </c>
      <c r="E173" s="55">
        <v>71.92</v>
      </c>
      <c r="F173" s="57"/>
      <c r="G173" s="14">
        <v>78.56</v>
      </c>
      <c r="H173" s="15"/>
      <c r="I173" s="15"/>
      <c r="J173" s="15"/>
      <c r="K173" s="15"/>
      <c r="L173" s="58">
        <f>M173+N173</f>
        <v>2131000</v>
      </c>
      <c r="M173" s="58">
        <v>1251000</v>
      </c>
      <c r="N173" s="58">
        <v>880000</v>
      </c>
      <c r="O173" s="58">
        <f>P173+Q173</f>
        <v>1167878.04</v>
      </c>
      <c r="P173" s="58">
        <v>879936.15</v>
      </c>
      <c r="Q173" s="58">
        <v>287941.89</v>
      </c>
      <c r="R173" s="31" t="s">
        <v>457</v>
      </c>
    </row>
    <row r="174" spans="1:18" s="68" customFormat="1" ht="168.75" customHeight="1" x14ac:dyDescent="0.2">
      <c r="A174" s="50" t="s">
        <v>280</v>
      </c>
      <c r="B174" s="13" t="s">
        <v>438</v>
      </c>
      <c r="C174" s="14" t="s">
        <v>372</v>
      </c>
      <c r="D174" s="14" t="s">
        <v>439</v>
      </c>
      <c r="E174" s="55">
        <v>19.600000000000001</v>
      </c>
      <c r="F174" s="57"/>
      <c r="G174" s="14">
        <v>19.600000000000001</v>
      </c>
      <c r="H174" s="15"/>
      <c r="I174" s="15"/>
      <c r="J174" s="15"/>
      <c r="K174" s="15"/>
      <c r="L174" s="58">
        <f>M174+N174</f>
        <v>5482000</v>
      </c>
      <c r="M174" s="58">
        <v>3765000</v>
      </c>
      <c r="N174" s="58">
        <v>1717000</v>
      </c>
      <c r="O174" s="58">
        <f>P174+Q174</f>
        <v>3744065.92</v>
      </c>
      <c r="P174" s="58">
        <v>1713584.68</v>
      </c>
      <c r="Q174" s="58">
        <v>2030481.24</v>
      </c>
      <c r="R174" s="31" t="s">
        <v>456</v>
      </c>
    </row>
    <row r="175" spans="1:18" s="68" customFormat="1" ht="249" customHeight="1" x14ac:dyDescent="0.2">
      <c r="A175" s="50" t="s">
        <v>281</v>
      </c>
      <c r="B175" s="13" t="s">
        <v>440</v>
      </c>
      <c r="C175" s="14" t="s">
        <v>376</v>
      </c>
      <c r="D175" s="14" t="s">
        <v>441</v>
      </c>
      <c r="E175" s="55">
        <v>250</v>
      </c>
      <c r="F175" s="57"/>
      <c r="G175" s="14">
        <v>0</v>
      </c>
      <c r="H175" s="15"/>
      <c r="I175" s="15"/>
      <c r="J175" s="15"/>
      <c r="K175" s="15"/>
      <c r="L175" s="58">
        <f>M175+N175</f>
        <v>5865000</v>
      </c>
      <c r="M175" s="58">
        <v>2465000</v>
      </c>
      <c r="N175" s="58">
        <v>3400000</v>
      </c>
      <c r="O175" s="58">
        <v>0</v>
      </c>
      <c r="P175" s="58">
        <v>0</v>
      </c>
      <c r="Q175" s="58">
        <v>0</v>
      </c>
      <c r="R175" s="31" t="s">
        <v>556</v>
      </c>
    </row>
    <row r="176" spans="1:18" s="68" customFormat="1" ht="96" x14ac:dyDescent="0.2">
      <c r="A176" s="51"/>
      <c r="B176" s="16"/>
      <c r="C176" s="14" t="s">
        <v>380</v>
      </c>
      <c r="D176" s="14" t="s">
        <v>442</v>
      </c>
      <c r="E176" s="55">
        <v>15580</v>
      </c>
      <c r="F176" s="55"/>
      <c r="G176" s="14">
        <v>0</v>
      </c>
      <c r="H176" s="15"/>
      <c r="I176" s="15"/>
      <c r="J176" s="15"/>
      <c r="K176" s="15"/>
      <c r="L176" s="72"/>
      <c r="M176" s="72"/>
      <c r="N176" s="72"/>
      <c r="O176" s="72"/>
      <c r="P176" s="72"/>
      <c r="Q176" s="72"/>
      <c r="R176" s="31"/>
    </row>
    <row r="177" spans="1:18" s="68" customFormat="1" ht="108" customHeight="1" x14ac:dyDescent="0.2">
      <c r="A177" s="52" t="s">
        <v>353</v>
      </c>
      <c r="B177" s="13" t="s">
        <v>354</v>
      </c>
      <c r="C177" s="14" t="s">
        <v>452</v>
      </c>
      <c r="D177" s="14" t="s">
        <v>455</v>
      </c>
      <c r="E177" s="38" t="s">
        <v>459</v>
      </c>
      <c r="F177" s="57"/>
      <c r="G177" s="55" t="s">
        <v>459</v>
      </c>
      <c r="H177" s="80">
        <v>2017</v>
      </c>
      <c r="I177" s="80">
        <v>2020</v>
      </c>
      <c r="J177" s="40" t="s">
        <v>180</v>
      </c>
      <c r="K177" s="18" t="s">
        <v>355</v>
      </c>
      <c r="L177" s="58">
        <f>N177+M177</f>
        <v>2967711.21</v>
      </c>
      <c r="M177" s="58">
        <v>2745132.86</v>
      </c>
      <c r="N177" s="58">
        <v>222578.35</v>
      </c>
      <c r="O177" s="58">
        <f>Q177+P177</f>
        <v>2967711.21</v>
      </c>
      <c r="P177" s="58">
        <v>2745132.86</v>
      </c>
      <c r="Q177" s="58">
        <v>222578.35</v>
      </c>
      <c r="R177" s="14" t="s">
        <v>513</v>
      </c>
    </row>
    <row r="178" spans="1:18" s="68" customFormat="1" ht="96" x14ac:dyDescent="0.2">
      <c r="A178" s="51"/>
      <c r="B178" s="16"/>
      <c r="C178" s="14" t="s">
        <v>376</v>
      </c>
      <c r="D178" s="14" t="s">
        <v>454</v>
      </c>
      <c r="E178" s="55">
        <v>800</v>
      </c>
      <c r="F178" s="57"/>
      <c r="G178" s="14">
        <v>800</v>
      </c>
      <c r="H178" s="15"/>
      <c r="I178" s="15"/>
      <c r="J178" s="15"/>
      <c r="K178" s="15"/>
      <c r="L178" s="72"/>
      <c r="M178" s="72"/>
      <c r="N178" s="72"/>
      <c r="O178" s="72"/>
      <c r="P178" s="72"/>
      <c r="Q178" s="72"/>
      <c r="R178" s="21"/>
    </row>
    <row r="179" spans="1:18" s="68" customFormat="1" ht="84" x14ac:dyDescent="0.2">
      <c r="A179" s="51"/>
      <c r="B179" s="16"/>
      <c r="C179" s="14" t="s">
        <v>135</v>
      </c>
      <c r="D179" s="14" t="s">
        <v>453</v>
      </c>
      <c r="E179" s="55">
        <v>8.8445</v>
      </c>
      <c r="F179" s="57"/>
      <c r="G179" s="14">
        <v>8.8445</v>
      </c>
      <c r="H179" s="15"/>
      <c r="I179" s="15"/>
      <c r="J179" s="15"/>
      <c r="K179" s="15"/>
      <c r="L179" s="72"/>
      <c r="M179" s="72"/>
      <c r="N179" s="72"/>
      <c r="O179" s="72"/>
      <c r="P179" s="72"/>
      <c r="Q179" s="72"/>
      <c r="R179" s="21"/>
    </row>
    <row r="180" spans="1:18" s="68" customFormat="1" ht="98.45" customHeight="1" x14ac:dyDescent="0.2">
      <c r="A180" s="66" t="s">
        <v>356</v>
      </c>
      <c r="B180" s="67" t="s">
        <v>490</v>
      </c>
      <c r="C180" s="14" t="s">
        <v>357</v>
      </c>
      <c r="D180" s="14" t="s">
        <v>358</v>
      </c>
      <c r="E180" s="34">
        <v>1</v>
      </c>
      <c r="F180" s="57"/>
      <c r="G180" s="14">
        <v>1</v>
      </c>
      <c r="H180" s="18">
        <v>2016</v>
      </c>
      <c r="I180" s="18">
        <v>2017</v>
      </c>
      <c r="J180" s="40" t="s">
        <v>180</v>
      </c>
      <c r="K180" s="18" t="s">
        <v>359</v>
      </c>
      <c r="L180" s="58">
        <f t="shared" ref="L180:L188" si="10">M180+N180</f>
        <v>20000</v>
      </c>
      <c r="M180" s="58">
        <v>17000</v>
      </c>
      <c r="N180" s="58">
        <v>3000</v>
      </c>
      <c r="O180" s="58">
        <f t="shared" ref="O180:O188" si="11">P180+Q180</f>
        <v>20000</v>
      </c>
      <c r="P180" s="58">
        <v>17000</v>
      </c>
      <c r="Q180" s="58">
        <v>3000</v>
      </c>
      <c r="R180" s="86" t="s">
        <v>514</v>
      </c>
    </row>
    <row r="181" spans="1:18" s="68" customFormat="1" ht="111.6" customHeight="1" x14ac:dyDescent="0.2">
      <c r="A181" s="66" t="s">
        <v>360</v>
      </c>
      <c r="B181" s="67" t="s">
        <v>491</v>
      </c>
      <c r="C181" s="14" t="s">
        <v>361</v>
      </c>
      <c r="D181" s="14" t="s">
        <v>362</v>
      </c>
      <c r="E181" s="34">
        <v>1.36</v>
      </c>
      <c r="F181" s="57"/>
      <c r="G181" s="14">
        <v>1.36</v>
      </c>
      <c r="H181" s="18">
        <v>2018</v>
      </c>
      <c r="I181" s="18">
        <v>2020</v>
      </c>
      <c r="J181" s="40" t="s">
        <v>180</v>
      </c>
      <c r="K181" s="18" t="s">
        <v>363</v>
      </c>
      <c r="L181" s="58">
        <f t="shared" si="10"/>
        <v>957376</v>
      </c>
      <c r="M181" s="58">
        <v>824153</v>
      </c>
      <c r="N181" s="58">
        <v>133223</v>
      </c>
      <c r="O181" s="58">
        <v>949279.68</v>
      </c>
      <c r="P181" s="58">
        <v>753438.71</v>
      </c>
      <c r="Q181" s="58">
        <v>208097</v>
      </c>
      <c r="R181" s="86" t="s">
        <v>515</v>
      </c>
    </row>
    <row r="182" spans="1:18" s="68" customFormat="1" ht="109.9" customHeight="1" x14ac:dyDescent="0.2">
      <c r="A182" s="66" t="s">
        <v>364</v>
      </c>
      <c r="B182" s="67" t="s">
        <v>492</v>
      </c>
      <c r="C182" s="14" t="s">
        <v>365</v>
      </c>
      <c r="D182" s="14" t="s">
        <v>157</v>
      </c>
      <c r="E182" s="34">
        <v>1</v>
      </c>
      <c r="F182" s="57"/>
      <c r="G182" s="14">
        <v>0</v>
      </c>
      <c r="H182" s="18">
        <v>2020</v>
      </c>
      <c r="I182" s="18">
        <v>2022</v>
      </c>
      <c r="J182" s="40" t="s">
        <v>175</v>
      </c>
      <c r="K182" s="18" t="s">
        <v>366</v>
      </c>
      <c r="L182" s="58">
        <f t="shared" si="10"/>
        <v>900306</v>
      </c>
      <c r="M182" s="58">
        <v>730838</v>
      </c>
      <c r="N182" s="58">
        <v>169468</v>
      </c>
      <c r="O182" s="58">
        <f t="shared" si="11"/>
        <v>61197</v>
      </c>
      <c r="P182" s="58">
        <v>51941</v>
      </c>
      <c r="Q182" s="58">
        <v>9256</v>
      </c>
      <c r="R182" s="81" t="s">
        <v>557</v>
      </c>
    </row>
    <row r="183" spans="1:18" s="68" customFormat="1" ht="145.15" customHeight="1" x14ac:dyDescent="0.2">
      <c r="A183" s="66" t="s">
        <v>367</v>
      </c>
      <c r="B183" s="67" t="s">
        <v>493</v>
      </c>
      <c r="C183" s="14" t="s">
        <v>368</v>
      </c>
      <c r="D183" s="14" t="s">
        <v>369</v>
      </c>
      <c r="E183" s="34">
        <v>71.92</v>
      </c>
      <c r="F183" s="57"/>
      <c r="G183" s="14">
        <v>78.56</v>
      </c>
      <c r="H183" s="18">
        <v>2016</v>
      </c>
      <c r="I183" s="18">
        <v>2019</v>
      </c>
      <c r="J183" s="40" t="s">
        <v>180</v>
      </c>
      <c r="K183" s="18" t="s">
        <v>370</v>
      </c>
      <c r="L183" s="58">
        <f t="shared" si="10"/>
        <v>1167878.04</v>
      </c>
      <c r="M183" s="58">
        <v>879936.15</v>
      </c>
      <c r="N183" s="58">
        <v>287941.89</v>
      </c>
      <c r="O183" s="58">
        <f t="shared" si="11"/>
        <v>1167878.04</v>
      </c>
      <c r="P183" s="58">
        <v>879936.15</v>
      </c>
      <c r="Q183" s="58">
        <v>287941.89</v>
      </c>
      <c r="R183" s="86" t="s">
        <v>558</v>
      </c>
    </row>
    <row r="184" spans="1:18" s="68" customFormat="1" ht="127.9" customHeight="1" x14ac:dyDescent="0.2">
      <c r="A184" s="66" t="s">
        <v>371</v>
      </c>
      <c r="B184" s="67" t="s">
        <v>494</v>
      </c>
      <c r="C184" s="14" t="s">
        <v>372</v>
      </c>
      <c r="D184" s="14" t="s">
        <v>373</v>
      </c>
      <c r="E184" s="34">
        <v>19.600000000000001</v>
      </c>
      <c r="F184" s="57"/>
      <c r="G184" s="14">
        <v>19.600000000000001</v>
      </c>
      <c r="H184" s="18">
        <v>2016</v>
      </c>
      <c r="I184" s="18">
        <v>2018</v>
      </c>
      <c r="J184" s="40" t="s">
        <v>180</v>
      </c>
      <c r="K184" s="18" t="s">
        <v>374</v>
      </c>
      <c r="L184" s="58">
        <f t="shared" si="10"/>
        <v>3744065.92</v>
      </c>
      <c r="M184" s="58">
        <v>1713584.68</v>
      </c>
      <c r="N184" s="58">
        <v>2030481.24</v>
      </c>
      <c r="O184" s="58">
        <f t="shared" si="11"/>
        <v>3744065.92</v>
      </c>
      <c r="P184" s="58">
        <v>1713584.68</v>
      </c>
      <c r="Q184" s="58">
        <v>2030481.24</v>
      </c>
      <c r="R184" s="86" t="s">
        <v>514</v>
      </c>
    </row>
    <row r="185" spans="1:18" s="68" customFormat="1" ht="132" customHeight="1" x14ac:dyDescent="0.2">
      <c r="A185" s="66" t="s">
        <v>375</v>
      </c>
      <c r="B185" s="67" t="s">
        <v>495</v>
      </c>
      <c r="C185" s="14" t="s">
        <v>376</v>
      </c>
      <c r="D185" s="14" t="s">
        <v>377</v>
      </c>
      <c r="E185" s="34">
        <v>250</v>
      </c>
      <c r="F185" s="57"/>
      <c r="G185" s="14">
        <v>0</v>
      </c>
      <c r="H185" s="18">
        <v>2020</v>
      </c>
      <c r="I185" s="18">
        <v>2023</v>
      </c>
      <c r="J185" s="40" t="s">
        <v>175</v>
      </c>
      <c r="K185" s="18" t="s">
        <v>378</v>
      </c>
      <c r="L185" s="58">
        <f t="shared" si="10"/>
        <v>434254.32</v>
      </c>
      <c r="M185" s="58">
        <v>315588.24</v>
      </c>
      <c r="N185" s="58">
        <v>118666.08</v>
      </c>
      <c r="O185" s="58">
        <f t="shared" si="11"/>
        <v>1525</v>
      </c>
      <c r="P185" s="58">
        <v>0</v>
      </c>
      <c r="Q185" s="58">
        <v>1525</v>
      </c>
      <c r="R185" s="81" t="s">
        <v>557</v>
      </c>
    </row>
    <row r="186" spans="1:18" s="68" customFormat="1" ht="117.6" customHeight="1" x14ac:dyDescent="0.2">
      <c r="A186" s="66" t="s">
        <v>379</v>
      </c>
      <c r="B186" s="67" t="s">
        <v>496</v>
      </c>
      <c r="C186" s="14" t="s">
        <v>380</v>
      </c>
      <c r="D186" s="14" t="s">
        <v>381</v>
      </c>
      <c r="E186" s="54">
        <v>2425</v>
      </c>
      <c r="F186" s="57"/>
      <c r="G186" s="14">
        <v>0</v>
      </c>
      <c r="H186" s="18">
        <v>2020</v>
      </c>
      <c r="I186" s="18">
        <v>2023</v>
      </c>
      <c r="J186" s="40" t="s">
        <v>175</v>
      </c>
      <c r="K186" s="18" t="s">
        <v>382</v>
      </c>
      <c r="L186" s="58">
        <f t="shared" si="10"/>
        <v>350000</v>
      </c>
      <c r="M186" s="58">
        <v>276139.71000000002</v>
      </c>
      <c r="N186" s="58">
        <v>73860.289999999994</v>
      </c>
      <c r="O186" s="58">
        <f t="shared" si="11"/>
        <v>3339</v>
      </c>
      <c r="P186" s="58">
        <v>0</v>
      </c>
      <c r="Q186" s="58">
        <v>3339</v>
      </c>
      <c r="R186" s="81" t="s">
        <v>557</v>
      </c>
    </row>
    <row r="187" spans="1:18" s="68" customFormat="1" ht="103.9" customHeight="1" x14ac:dyDescent="0.2">
      <c r="A187" s="66" t="s">
        <v>383</v>
      </c>
      <c r="B187" s="67" t="s">
        <v>497</v>
      </c>
      <c r="C187" s="14" t="s">
        <v>380</v>
      </c>
      <c r="D187" s="14" t="s">
        <v>381</v>
      </c>
      <c r="E187" s="54">
        <v>13155</v>
      </c>
      <c r="F187" s="57"/>
      <c r="G187" s="14">
        <v>0</v>
      </c>
      <c r="H187" s="18">
        <v>2020</v>
      </c>
      <c r="I187" s="18">
        <v>2023</v>
      </c>
      <c r="J187" s="40" t="s">
        <v>175</v>
      </c>
      <c r="K187" s="18" t="s">
        <v>384</v>
      </c>
      <c r="L187" s="58">
        <f t="shared" si="10"/>
        <v>2421482.4500000002</v>
      </c>
      <c r="M187" s="58">
        <v>1893529.42</v>
      </c>
      <c r="N187" s="58">
        <v>527953.03</v>
      </c>
      <c r="O187" s="58">
        <f t="shared" si="11"/>
        <v>3915</v>
      </c>
      <c r="P187" s="58">
        <v>0</v>
      </c>
      <c r="Q187" s="58">
        <v>3915</v>
      </c>
      <c r="R187" s="81" t="s">
        <v>557</v>
      </c>
    </row>
    <row r="188" spans="1:18" s="68" customFormat="1" ht="120.6" customHeight="1" x14ac:dyDescent="0.2">
      <c r="A188" s="66" t="s">
        <v>385</v>
      </c>
      <c r="B188" s="67" t="s">
        <v>498</v>
      </c>
      <c r="C188" s="14" t="s">
        <v>376</v>
      </c>
      <c r="D188" s="14" t="s">
        <v>377</v>
      </c>
      <c r="E188" s="59">
        <v>534.51</v>
      </c>
      <c r="F188" s="57"/>
      <c r="G188" s="14">
        <v>0</v>
      </c>
      <c r="H188" s="18">
        <v>2020</v>
      </c>
      <c r="I188" s="18">
        <v>2023</v>
      </c>
      <c r="J188" s="40" t="s">
        <v>175</v>
      </c>
      <c r="K188" s="18" t="s">
        <v>386</v>
      </c>
      <c r="L188" s="58">
        <f t="shared" si="10"/>
        <v>250000</v>
      </c>
      <c r="M188" s="58">
        <v>197242.65</v>
      </c>
      <c r="N188" s="58">
        <v>52757.35</v>
      </c>
      <c r="O188" s="58">
        <f t="shared" si="11"/>
        <v>5940</v>
      </c>
      <c r="P188" s="58">
        <v>0</v>
      </c>
      <c r="Q188" s="58">
        <v>5940</v>
      </c>
      <c r="R188" s="81" t="s">
        <v>557</v>
      </c>
    </row>
    <row r="189" spans="1:18" s="68" customFormat="1" ht="84" x14ac:dyDescent="0.2">
      <c r="A189" s="50" t="s">
        <v>124</v>
      </c>
      <c r="B189" s="13" t="s">
        <v>158</v>
      </c>
      <c r="C189" s="14" t="s">
        <v>125</v>
      </c>
      <c r="D189" s="14" t="s">
        <v>132</v>
      </c>
      <c r="E189" s="55">
        <v>71</v>
      </c>
      <c r="F189" s="55">
        <v>74</v>
      </c>
      <c r="G189" s="14">
        <v>96</v>
      </c>
      <c r="H189" s="15"/>
      <c r="I189" s="15"/>
      <c r="J189" s="15"/>
      <c r="K189" s="15"/>
      <c r="L189" s="72"/>
      <c r="M189" s="72"/>
      <c r="N189" s="72"/>
      <c r="O189" s="72"/>
      <c r="P189" s="72"/>
      <c r="Q189" s="72"/>
      <c r="R189" s="29" t="s">
        <v>169</v>
      </c>
    </row>
    <row r="190" spans="1:18" s="68" customFormat="1" ht="96" x14ac:dyDescent="0.2">
      <c r="A190" s="51"/>
      <c r="B190" s="16"/>
      <c r="C190" s="14" t="s">
        <v>126</v>
      </c>
      <c r="D190" s="14" t="s">
        <v>163</v>
      </c>
      <c r="E190" s="55">
        <v>30</v>
      </c>
      <c r="F190" s="55">
        <v>30</v>
      </c>
      <c r="G190" s="14">
        <v>25</v>
      </c>
      <c r="H190" s="15"/>
      <c r="I190" s="15"/>
      <c r="J190" s="15"/>
      <c r="K190" s="15"/>
      <c r="L190" s="72"/>
      <c r="M190" s="72"/>
      <c r="N190" s="72"/>
      <c r="O190" s="72"/>
      <c r="P190" s="72"/>
      <c r="Q190" s="72"/>
      <c r="R190" s="31" t="s">
        <v>387</v>
      </c>
    </row>
    <row r="191" spans="1:18" s="68" customFormat="1" ht="84" x14ac:dyDescent="0.2">
      <c r="A191" s="51"/>
      <c r="B191" s="16"/>
      <c r="C191" s="14" t="s">
        <v>159</v>
      </c>
      <c r="D191" s="14" t="s">
        <v>75</v>
      </c>
      <c r="E191" s="55">
        <v>1</v>
      </c>
      <c r="F191" s="55">
        <v>1</v>
      </c>
      <c r="G191" s="14">
        <v>1</v>
      </c>
      <c r="H191" s="15"/>
      <c r="I191" s="15"/>
      <c r="J191" s="15"/>
      <c r="K191" s="15"/>
      <c r="L191" s="72"/>
      <c r="M191" s="72"/>
      <c r="N191" s="72"/>
      <c r="O191" s="72"/>
      <c r="P191" s="72"/>
      <c r="Q191" s="72"/>
      <c r="R191" s="31" t="s">
        <v>388</v>
      </c>
    </row>
    <row r="192" spans="1:18" s="68" customFormat="1" ht="101.25" customHeight="1" x14ac:dyDescent="0.2">
      <c r="A192" s="51"/>
      <c r="B192" s="16"/>
      <c r="C192" s="14" t="s">
        <v>160</v>
      </c>
      <c r="D192" s="14" t="s">
        <v>164</v>
      </c>
      <c r="E192" s="55">
        <v>120</v>
      </c>
      <c r="F192" s="55">
        <v>120</v>
      </c>
      <c r="G192" s="14">
        <v>81</v>
      </c>
      <c r="H192" s="15"/>
      <c r="I192" s="15"/>
      <c r="J192" s="15"/>
      <c r="K192" s="15"/>
      <c r="L192" s="72"/>
      <c r="M192" s="72"/>
      <c r="N192" s="72"/>
      <c r="O192" s="72"/>
      <c r="P192" s="72"/>
      <c r="Q192" s="72"/>
      <c r="R192" s="31" t="s">
        <v>389</v>
      </c>
    </row>
    <row r="193" spans="1:18" s="68" customFormat="1" ht="125.25" customHeight="1" x14ac:dyDescent="0.2">
      <c r="A193" s="51"/>
      <c r="B193" s="16"/>
      <c r="C193" s="14" t="s">
        <v>161</v>
      </c>
      <c r="D193" s="14" t="s">
        <v>165</v>
      </c>
      <c r="E193" s="55">
        <v>200</v>
      </c>
      <c r="F193" s="55">
        <v>200</v>
      </c>
      <c r="G193" s="14">
        <v>95</v>
      </c>
      <c r="H193" s="15"/>
      <c r="I193" s="15"/>
      <c r="J193" s="15"/>
      <c r="K193" s="15"/>
      <c r="L193" s="72"/>
      <c r="M193" s="72"/>
      <c r="N193" s="72"/>
      <c r="O193" s="72"/>
      <c r="P193" s="72"/>
      <c r="Q193" s="72"/>
      <c r="R193" s="31" t="s">
        <v>390</v>
      </c>
    </row>
    <row r="194" spans="1:18" s="68" customFormat="1" ht="96" x14ac:dyDescent="0.2">
      <c r="A194" s="51"/>
      <c r="B194" s="16"/>
      <c r="C194" s="14" t="s">
        <v>162</v>
      </c>
      <c r="D194" s="14" t="s">
        <v>166</v>
      </c>
      <c r="E194" s="55">
        <v>1</v>
      </c>
      <c r="F194" s="55">
        <v>1</v>
      </c>
      <c r="G194" s="14">
        <v>1</v>
      </c>
      <c r="H194" s="15"/>
      <c r="I194" s="15"/>
      <c r="J194" s="15"/>
      <c r="K194" s="15"/>
      <c r="L194" s="72"/>
      <c r="M194" s="72"/>
      <c r="N194" s="72"/>
      <c r="O194" s="72"/>
      <c r="P194" s="72"/>
      <c r="Q194" s="72"/>
      <c r="R194" s="31" t="s">
        <v>391</v>
      </c>
    </row>
    <row r="195" spans="1:18" s="68" customFormat="1" ht="168.75" customHeight="1" x14ac:dyDescent="0.2">
      <c r="A195" s="50" t="s">
        <v>127</v>
      </c>
      <c r="B195" s="13" t="s">
        <v>535</v>
      </c>
      <c r="C195" s="14" t="str">
        <f>C202</f>
        <v xml:space="preserve">2.2-P-2 </v>
      </c>
      <c r="D195" s="14" t="s">
        <v>443</v>
      </c>
      <c r="E195" s="38">
        <v>1</v>
      </c>
      <c r="F195" s="57"/>
      <c r="G195" s="14">
        <v>1</v>
      </c>
      <c r="H195" s="15"/>
      <c r="I195" s="15"/>
      <c r="J195" s="15"/>
      <c r="K195" s="15"/>
      <c r="L195" s="58">
        <f>M195+N195</f>
        <v>1386000</v>
      </c>
      <c r="M195" s="58">
        <v>637000</v>
      </c>
      <c r="N195" s="58">
        <v>749000</v>
      </c>
      <c r="O195" s="58">
        <f>P195+Q195</f>
        <v>749319</v>
      </c>
      <c r="P195" s="58">
        <v>636921</v>
      </c>
      <c r="Q195" s="58">
        <v>112398</v>
      </c>
      <c r="R195" s="31" t="s">
        <v>449</v>
      </c>
    </row>
    <row r="196" spans="1:18" s="68" customFormat="1" ht="168.75" customHeight="1" x14ac:dyDescent="0.2">
      <c r="A196" s="50" t="s">
        <v>282</v>
      </c>
      <c r="B196" s="13" t="s">
        <v>536</v>
      </c>
      <c r="C196" s="14" t="str">
        <f>C203</f>
        <v xml:space="preserve">2.2-P-1 </v>
      </c>
      <c r="D196" s="14" t="s">
        <v>444</v>
      </c>
      <c r="E196" s="38">
        <v>30</v>
      </c>
      <c r="F196" s="57"/>
      <c r="G196" s="14">
        <v>25</v>
      </c>
      <c r="H196" s="15"/>
      <c r="I196" s="15"/>
      <c r="J196" s="15"/>
      <c r="K196" s="15"/>
      <c r="L196" s="58">
        <f>M196+N196</f>
        <v>798000</v>
      </c>
      <c r="M196" s="58">
        <v>367000</v>
      </c>
      <c r="N196" s="58">
        <v>431000</v>
      </c>
      <c r="O196" s="58">
        <f>P196+Q196</f>
        <v>368240.29</v>
      </c>
      <c r="P196" s="58">
        <v>313004.24</v>
      </c>
      <c r="Q196" s="58">
        <v>55236.05</v>
      </c>
      <c r="R196" s="31" t="s">
        <v>450</v>
      </c>
    </row>
    <row r="197" spans="1:18" s="68" customFormat="1" ht="168.75" customHeight="1" x14ac:dyDescent="0.2">
      <c r="A197" s="50" t="s">
        <v>283</v>
      </c>
      <c r="B197" s="13" t="s">
        <v>537</v>
      </c>
      <c r="C197" s="14" t="str">
        <f>C204</f>
        <v xml:space="preserve"> 2.2-P-5</v>
      </c>
      <c r="D197" s="14" t="s">
        <v>445</v>
      </c>
      <c r="E197" s="38">
        <v>1</v>
      </c>
      <c r="F197" s="57"/>
      <c r="G197" s="14">
        <v>1</v>
      </c>
      <c r="H197" s="15"/>
      <c r="I197" s="15"/>
      <c r="J197" s="15"/>
      <c r="K197" s="15"/>
      <c r="L197" s="58">
        <f>M197+N197</f>
        <v>1676000</v>
      </c>
      <c r="M197" s="58">
        <v>1029000</v>
      </c>
      <c r="N197" s="58">
        <v>647000</v>
      </c>
      <c r="O197" s="58">
        <f>P197+Q197</f>
        <v>1029164.5900000001</v>
      </c>
      <c r="P197" s="58">
        <v>646650.26</v>
      </c>
      <c r="Q197" s="58">
        <v>382514.33</v>
      </c>
      <c r="R197" s="31" t="s">
        <v>451</v>
      </c>
    </row>
    <row r="198" spans="1:18" s="68" customFormat="1" ht="97.15" customHeight="1" x14ac:dyDescent="0.2">
      <c r="A198" s="50" t="s">
        <v>394</v>
      </c>
      <c r="B198" s="13" t="s">
        <v>538</v>
      </c>
      <c r="C198" s="14" t="s">
        <v>160</v>
      </c>
      <c r="D198" s="14" t="s">
        <v>446</v>
      </c>
      <c r="E198" s="38">
        <v>120</v>
      </c>
      <c r="F198" s="57"/>
      <c r="G198" s="14">
        <v>81</v>
      </c>
      <c r="H198" s="15"/>
      <c r="I198" s="15"/>
      <c r="J198" s="15"/>
      <c r="K198" s="15"/>
      <c r="L198" s="58">
        <v>610000</v>
      </c>
      <c r="M198" s="58"/>
      <c r="N198" s="58"/>
      <c r="O198" s="58"/>
      <c r="P198" s="58"/>
      <c r="Q198" s="58"/>
      <c r="R198" s="31" t="s">
        <v>392</v>
      </c>
    </row>
    <row r="199" spans="1:18" s="68" customFormat="1" ht="96" customHeight="1" x14ac:dyDescent="0.2">
      <c r="A199" s="50" t="s">
        <v>395</v>
      </c>
      <c r="B199" s="13" t="s">
        <v>539</v>
      </c>
      <c r="C199" s="14" t="s">
        <v>161</v>
      </c>
      <c r="D199" s="14" t="s">
        <v>447</v>
      </c>
      <c r="E199" s="38">
        <v>100</v>
      </c>
      <c r="F199" s="57"/>
      <c r="G199" s="14">
        <v>35</v>
      </c>
      <c r="H199" s="15"/>
      <c r="I199" s="15"/>
      <c r="J199" s="15"/>
      <c r="K199" s="15"/>
      <c r="L199" s="58">
        <v>580000</v>
      </c>
      <c r="M199" s="58"/>
      <c r="N199" s="58"/>
      <c r="O199" s="58"/>
      <c r="P199" s="58"/>
      <c r="Q199" s="58"/>
      <c r="R199" s="31" t="s">
        <v>393</v>
      </c>
    </row>
    <row r="200" spans="1:18" s="68" customFormat="1" ht="108" customHeight="1" x14ac:dyDescent="0.2">
      <c r="A200" s="50" t="s">
        <v>396</v>
      </c>
      <c r="B200" s="13" t="s">
        <v>540</v>
      </c>
      <c r="C200" s="14" t="s">
        <v>161</v>
      </c>
      <c r="D200" s="14" t="s">
        <v>448</v>
      </c>
      <c r="E200" s="38">
        <v>50</v>
      </c>
      <c r="F200" s="57"/>
      <c r="G200" s="14">
        <v>30</v>
      </c>
      <c r="H200" s="15"/>
      <c r="I200" s="15"/>
      <c r="J200" s="15"/>
      <c r="K200" s="15"/>
      <c r="L200" s="58"/>
      <c r="M200" s="58"/>
      <c r="N200" s="58"/>
      <c r="O200" s="58"/>
      <c r="P200" s="58"/>
      <c r="Q200" s="58"/>
      <c r="R200" s="31" t="s">
        <v>397</v>
      </c>
    </row>
    <row r="201" spans="1:18" s="68" customFormat="1" ht="104.45" customHeight="1" x14ac:dyDescent="0.2">
      <c r="A201" s="50" t="s">
        <v>398</v>
      </c>
      <c r="B201" s="13" t="s">
        <v>541</v>
      </c>
      <c r="C201" s="14" t="s">
        <v>161</v>
      </c>
      <c r="D201" s="14" t="s">
        <v>448</v>
      </c>
      <c r="E201" s="60">
        <v>50</v>
      </c>
      <c r="F201" s="57"/>
      <c r="G201" s="14">
        <v>30</v>
      </c>
      <c r="H201" s="15"/>
      <c r="I201" s="15"/>
      <c r="J201" s="15"/>
      <c r="K201" s="15"/>
      <c r="L201" s="58"/>
      <c r="M201" s="58"/>
      <c r="N201" s="58"/>
      <c r="O201" s="58"/>
      <c r="P201" s="58"/>
      <c r="Q201" s="58"/>
      <c r="R201" s="31" t="s">
        <v>397</v>
      </c>
    </row>
    <row r="202" spans="1:18" s="68" customFormat="1" ht="103.9" customHeight="1" x14ac:dyDescent="0.2">
      <c r="A202" s="66" t="s">
        <v>399</v>
      </c>
      <c r="B202" s="67" t="s">
        <v>499</v>
      </c>
      <c r="C202" s="14" t="s">
        <v>400</v>
      </c>
      <c r="D202" s="14" t="s">
        <v>75</v>
      </c>
      <c r="E202" s="34">
        <v>1</v>
      </c>
      <c r="F202" s="57"/>
      <c r="G202" s="14">
        <v>1</v>
      </c>
      <c r="H202" s="18">
        <v>2017</v>
      </c>
      <c r="I202" s="18">
        <v>2020</v>
      </c>
      <c r="J202" s="40" t="s">
        <v>180</v>
      </c>
      <c r="K202" s="18" t="s">
        <v>401</v>
      </c>
      <c r="L202" s="58">
        <f>M202+N202</f>
        <v>749319</v>
      </c>
      <c r="M202" s="58">
        <v>636921</v>
      </c>
      <c r="N202" s="58">
        <v>112398</v>
      </c>
      <c r="O202" s="58">
        <f>P202+Q202</f>
        <v>749319</v>
      </c>
      <c r="P202" s="58">
        <v>636921</v>
      </c>
      <c r="Q202" s="58">
        <v>112398</v>
      </c>
      <c r="R202" s="81" t="s">
        <v>559</v>
      </c>
    </row>
    <row r="203" spans="1:18" s="68" customFormat="1" ht="97.15" customHeight="1" x14ac:dyDescent="0.2">
      <c r="A203" s="66" t="s">
        <v>402</v>
      </c>
      <c r="B203" s="67" t="s">
        <v>500</v>
      </c>
      <c r="C203" s="14" t="s">
        <v>403</v>
      </c>
      <c r="D203" s="14" t="s">
        <v>404</v>
      </c>
      <c r="E203" s="34">
        <v>30</v>
      </c>
      <c r="F203" s="57"/>
      <c r="G203" s="14">
        <v>25</v>
      </c>
      <c r="H203" s="18">
        <v>2016</v>
      </c>
      <c r="I203" s="18">
        <v>2020</v>
      </c>
      <c r="J203" s="40" t="s">
        <v>180</v>
      </c>
      <c r="K203" s="18" t="s">
        <v>405</v>
      </c>
      <c r="L203" s="58">
        <f>M203+N203</f>
        <v>368240.29</v>
      </c>
      <c r="M203" s="58">
        <v>313004.24</v>
      </c>
      <c r="N203" s="58">
        <v>55236.05</v>
      </c>
      <c r="O203" s="58">
        <f>P203+Q203</f>
        <v>368240.29</v>
      </c>
      <c r="P203" s="58">
        <v>313004.24</v>
      </c>
      <c r="Q203" s="58">
        <v>55236.05</v>
      </c>
      <c r="R203" s="81" t="s">
        <v>559</v>
      </c>
    </row>
    <row r="204" spans="1:18" s="68" customFormat="1" ht="124.9" customHeight="1" x14ac:dyDescent="0.2">
      <c r="A204" s="66" t="s">
        <v>406</v>
      </c>
      <c r="B204" s="67" t="s">
        <v>501</v>
      </c>
      <c r="C204" s="14" t="s">
        <v>407</v>
      </c>
      <c r="D204" s="14" t="s">
        <v>166</v>
      </c>
      <c r="E204" s="34">
        <v>1</v>
      </c>
      <c r="F204" s="57"/>
      <c r="G204" s="14">
        <v>1</v>
      </c>
      <c r="H204" s="18">
        <v>2018</v>
      </c>
      <c r="I204" s="18">
        <v>2020</v>
      </c>
      <c r="J204" s="40" t="s">
        <v>180</v>
      </c>
      <c r="K204" s="18" t="s">
        <v>408</v>
      </c>
      <c r="L204" s="58">
        <f>M204+N204</f>
        <v>1029164.5900000001</v>
      </c>
      <c r="M204" s="58">
        <v>646650.26</v>
      </c>
      <c r="N204" s="58">
        <v>382514.33</v>
      </c>
      <c r="O204" s="58">
        <v>1002250.14</v>
      </c>
      <c r="P204" s="58">
        <v>629739.23</v>
      </c>
      <c r="Q204" s="58">
        <v>372510.91</v>
      </c>
      <c r="R204" s="81" t="s">
        <v>560</v>
      </c>
    </row>
    <row r="205" spans="1:18" ht="37.5" customHeight="1" x14ac:dyDescent="0.25">
      <c r="A205" s="130" t="s">
        <v>24</v>
      </c>
      <c r="B205" s="130"/>
      <c r="C205" s="130"/>
      <c r="D205" s="130"/>
      <c r="E205" s="130"/>
      <c r="F205" s="130"/>
      <c r="G205" s="130"/>
      <c r="H205" s="130"/>
      <c r="I205" s="130"/>
      <c r="J205" s="131"/>
      <c r="K205" s="130"/>
      <c r="L205" s="130"/>
      <c r="M205" s="130"/>
      <c r="N205" s="130"/>
      <c r="O205" s="130"/>
      <c r="P205" s="130"/>
      <c r="Q205" s="130"/>
      <c r="R205" s="130"/>
    </row>
    <row r="206" spans="1:18" ht="27" customHeight="1" x14ac:dyDescent="0.25">
      <c r="A206" s="118" t="s">
        <v>39</v>
      </c>
      <c r="B206" s="118"/>
      <c r="C206" s="118"/>
      <c r="D206" s="118"/>
      <c r="E206" s="118"/>
      <c r="F206" s="118"/>
      <c r="G206" s="118"/>
      <c r="H206" s="118"/>
      <c r="I206" s="118"/>
      <c r="J206" s="119"/>
      <c r="K206" s="118"/>
      <c r="L206" s="118"/>
      <c r="M206" s="118"/>
      <c r="N206" s="118"/>
      <c r="O206" s="118"/>
      <c r="P206" s="118"/>
      <c r="Q206" s="118"/>
      <c r="R206" s="118"/>
    </row>
    <row r="207" spans="1:18" ht="38.25" customHeight="1" x14ac:dyDescent="0.25">
      <c r="A207" s="120" t="s">
        <v>40</v>
      </c>
      <c r="B207" s="120"/>
      <c r="C207" s="120"/>
      <c r="D207" s="120"/>
      <c r="E207" s="120"/>
      <c r="F207" s="120"/>
      <c r="G207" s="120"/>
      <c r="H207" s="120"/>
      <c r="I207" s="120"/>
      <c r="J207" s="121"/>
      <c r="K207" s="120"/>
      <c r="L207" s="120"/>
      <c r="M207" s="120"/>
      <c r="N207" s="120"/>
      <c r="O207" s="120"/>
      <c r="P207" s="120"/>
      <c r="Q207" s="120"/>
      <c r="R207" s="120"/>
    </row>
    <row r="208" spans="1:18" ht="27" customHeight="1" x14ac:dyDescent="0.25">
      <c r="A208" s="120" t="s">
        <v>41</v>
      </c>
      <c r="B208" s="120"/>
      <c r="C208" s="120"/>
      <c r="D208" s="120"/>
      <c r="E208" s="120"/>
      <c r="F208" s="120"/>
      <c r="G208" s="120"/>
      <c r="H208" s="120"/>
      <c r="I208" s="120"/>
      <c r="J208" s="121"/>
      <c r="K208" s="120"/>
      <c r="L208" s="120"/>
      <c r="M208" s="120"/>
      <c r="N208" s="120"/>
      <c r="O208" s="120"/>
      <c r="P208" s="120"/>
      <c r="Q208" s="120"/>
      <c r="R208" s="120"/>
    </row>
    <row r="209" spans="1:18" ht="18.75" customHeight="1" x14ac:dyDescent="0.25">
      <c r="A209" s="120" t="s">
        <v>475</v>
      </c>
      <c r="B209" s="120"/>
      <c r="C209" s="120"/>
      <c r="D209" s="120"/>
      <c r="E209" s="120"/>
      <c r="F209" s="120"/>
      <c r="G209" s="120"/>
      <c r="H209" s="120"/>
      <c r="I209" s="120"/>
      <c r="J209" s="121"/>
      <c r="K209" s="120"/>
      <c r="L209" s="120"/>
      <c r="M209" s="120"/>
      <c r="N209" s="120"/>
      <c r="O209" s="120"/>
      <c r="P209" s="120"/>
      <c r="Q209" s="120"/>
      <c r="R209" s="120"/>
    </row>
    <row r="210" spans="1:18" ht="27" customHeight="1" x14ac:dyDescent="0.25">
      <c r="A210" s="120" t="s">
        <v>42</v>
      </c>
      <c r="B210" s="120"/>
      <c r="C210" s="120"/>
      <c r="D210" s="120"/>
      <c r="E210" s="120"/>
      <c r="F210" s="120"/>
      <c r="G210" s="120"/>
      <c r="H210" s="120"/>
      <c r="I210" s="120"/>
      <c r="J210" s="121"/>
      <c r="K210" s="120"/>
      <c r="L210" s="120"/>
      <c r="M210" s="120"/>
      <c r="N210" s="120"/>
      <c r="O210" s="120"/>
      <c r="P210" s="120"/>
      <c r="Q210" s="120"/>
      <c r="R210" s="120"/>
    </row>
    <row r="211" spans="1:18" ht="48" customHeight="1" x14ac:dyDescent="0.25">
      <c r="A211" s="9"/>
      <c r="B211" s="9"/>
      <c r="C211" s="9"/>
      <c r="D211" s="9"/>
      <c r="E211" s="9"/>
      <c r="F211" s="9"/>
      <c r="G211" s="9"/>
      <c r="H211" s="9"/>
      <c r="I211" s="9"/>
      <c r="J211" s="49"/>
      <c r="K211" s="9"/>
      <c r="L211" s="9"/>
      <c r="M211" s="9"/>
      <c r="N211" s="9"/>
      <c r="O211" s="9"/>
      <c r="P211" s="9"/>
      <c r="Q211" s="9"/>
      <c r="R211" s="9"/>
    </row>
    <row r="212" spans="1:18" ht="15.75" x14ac:dyDescent="0.25">
      <c r="A212" s="6"/>
    </row>
  </sheetData>
  <autoFilter ref="A39:R211" xr:uid="{0B2A734A-722E-4F2A-8FE0-613640507828}"/>
  <mergeCells count="118">
    <mergeCell ref="P60:P61"/>
    <mergeCell ref="Q60:Q61"/>
    <mergeCell ref="R60:R61"/>
    <mergeCell ref="B124:B125"/>
    <mergeCell ref="H124:H125"/>
    <mergeCell ref="I124:I125"/>
    <mergeCell ref="J124:J125"/>
    <mergeCell ref="K124:K125"/>
    <mergeCell ref="L124:L125"/>
    <mergeCell ref="M124:M125"/>
    <mergeCell ref="N124:N125"/>
    <mergeCell ref="O124:O125"/>
    <mergeCell ref="P124:P125"/>
    <mergeCell ref="Q124:Q125"/>
    <mergeCell ref="R124:R125"/>
    <mergeCell ref="K73:K75"/>
    <mergeCell ref="L73:L75"/>
    <mergeCell ref="M73:M75"/>
    <mergeCell ref="N73:N75"/>
    <mergeCell ref="O73:O75"/>
    <mergeCell ref="P73:P75"/>
    <mergeCell ref="Q73:Q75"/>
    <mergeCell ref="R73:R75"/>
    <mergeCell ref="I134:I135"/>
    <mergeCell ref="J134:J135"/>
    <mergeCell ref="K140:K141"/>
    <mergeCell ref="L140:L141"/>
    <mergeCell ref="M140:M141"/>
    <mergeCell ref="N140:N141"/>
    <mergeCell ref="O140:O141"/>
    <mergeCell ref="A60:A61"/>
    <mergeCell ref="B60:B61"/>
    <mergeCell ref="H60:H61"/>
    <mergeCell ref="I60:I61"/>
    <mergeCell ref="J60:J61"/>
    <mergeCell ref="K60:K61"/>
    <mergeCell ref="L60:L61"/>
    <mergeCell ref="M60:M61"/>
    <mergeCell ref="N60:N61"/>
    <mergeCell ref="O60:O61"/>
    <mergeCell ref="A210:R210"/>
    <mergeCell ref="A208:R208"/>
    <mergeCell ref="A207:R207"/>
    <mergeCell ref="A205:R205"/>
    <mergeCell ref="I140:I141"/>
    <mergeCell ref="J140:J141"/>
    <mergeCell ref="R140:R141"/>
    <mergeCell ref="H73:H75"/>
    <mergeCell ref="I73:I75"/>
    <mergeCell ref="J73:J75"/>
    <mergeCell ref="A134:A135"/>
    <mergeCell ref="A140:A141"/>
    <mergeCell ref="B140:B141"/>
    <mergeCell ref="H140:H141"/>
    <mergeCell ref="P134:P135"/>
    <mergeCell ref="Q134:Q135"/>
    <mergeCell ref="K134:K135"/>
    <mergeCell ref="L134:L135"/>
    <mergeCell ref="M134:M135"/>
    <mergeCell ref="N134:N135"/>
    <mergeCell ref="O134:O135"/>
    <mergeCell ref="B134:B135"/>
    <mergeCell ref="F134:F135"/>
    <mergeCell ref="H134:H135"/>
    <mergeCell ref="E24:R24"/>
    <mergeCell ref="A9:R9"/>
    <mergeCell ref="A206:R206"/>
    <mergeCell ref="A209:R209"/>
    <mergeCell ref="E26:R26"/>
    <mergeCell ref="E27:R27"/>
    <mergeCell ref="E28:R28"/>
    <mergeCell ref="A18:R18"/>
    <mergeCell ref="E19:R19"/>
    <mergeCell ref="A19:D19"/>
    <mergeCell ref="A22:D22"/>
    <mergeCell ref="E32:R32"/>
    <mergeCell ref="E23:R23"/>
    <mergeCell ref="E33:R33"/>
    <mergeCell ref="P140:P141"/>
    <mergeCell ref="Q140:Q141"/>
    <mergeCell ref="A25:R25"/>
    <mergeCell ref="A26:D26"/>
    <mergeCell ref="A23:D23"/>
    <mergeCell ref="A27:D27"/>
    <mergeCell ref="A24:D24"/>
    <mergeCell ref="A33:D33"/>
    <mergeCell ref="A28:D28"/>
    <mergeCell ref="A34:R34"/>
    <mergeCell ref="F5:P5"/>
    <mergeCell ref="J8:M8"/>
    <mergeCell ref="A21:D21"/>
    <mergeCell ref="A17:D17"/>
    <mergeCell ref="A16:D16"/>
    <mergeCell ref="E22:R22"/>
    <mergeCell ref="A6:R6"/>
    <mergeCell ref="A7:R7"/>
    <mergeCell ref="E16:R16"/>
    <mergeCell ref="E17:R17"/>
    <mergeCell ref="A15:R15"/>
    <mergeCell ref="A14:D14"/>
    <mergeCell ref="E14:R14"/>
    <mergeCell ref="A20:D20"/>
    <mergeCell ref="E20:R20"/>
    <mergeCell ref="E21:R21"/>
    <mergeCell ref="H38:K38"/>
    <mergeCell ref="A29:R29"/>
    <mergeCell ref="A31:D31"/>
    <mergeCell ref="A32:D32"/>
    <mergeCell ref="R38:R39"/>
    <mergeCell ref="A35:R35"/>
    <mergeCell ref="A38:A39"/>
    <mergeCell ref="B38:B39"/>
    <mergeCell ref="C38:G38"/>
    <mergeCell ref="L38:N38"/>
    <mergeCell ref="O38:Q38"/>
    <mergeCell ref="E31:R31"/>
    <mergeCell ref="E30:R30"/>
    <mergeCell ref="A30:D30"/>
  </mergeCells>
  <phoneticPr fontId="18" type="noConversion"/>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IRD prie VRM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Eglė Šarkauskaitė</dc:creator>
  <cp:lastModifiedBy>Romualda Zapolskienė</cp:lastModifiedBy>
  <cp:lastPrinted>2020-06-17T08:08:21Z</cp:lastPrinted>
  <dcterms:created xsi:type="dcterms:W3CDTF">2020-01-23T06:42:18Z</dcterms:created>
  <dcterms:modified xsi:type="dcterms:W3CDTF">2021-02-19T08:13:34Z</dcterms:modified>
</cp:coreProperties>
</file>